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355" yWindow="255" windowWidth="26445" windowHeight="12420" tabRatio="794" firstSheet="3" activeTab="5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  <sheet name="Лист1" sheetId="14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таб.3'!$D$2:$D$243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таб.4'!$A$1:$AR$30</definedName>
    <definedName name="_xlnm.Print_Area" localSheetId="5">'пояснения таб. 5'!$A$1:$C$22</definedName>
    <definedName name="_xlnm.Print_Area" localSheetId="3">'Финансирование таб.3'!$A$1:$BB$217</definedName>
  </definedNames>
  <calcPr calcId="145621"/>
</workbook>
</file>

<file path=xl/calcChain.xml><?xml version="1.0" encoding="utf-8"?>
<calcChain xmlns="http://schemas.openxmlformats.org/spreadsheetml/2006/main">
  <c r="AI184" i="13" l="1"/>
  <c r="AI185" i="13"/>
  <c r="S68" i="13" l="1"/>
  <c r="S67" i="13"/>
  <c r="F89" i="13" l="1"/>
  <c r="F88" i="13"/>
  <c r="H34" i="13" l="1"/>
  <c r="E58" i="13" l="1"/>
  <c r="AQ16" i="5" l="1"/>
  <c r="AD89" i="13"/>
  <c r="AD88" i="13"/>
  <c r="Y114" i="13"/>
  <c r="Y113" i="13"/>
  <c r="Y112" i="13"/>
  <c r="S90" i="13"/>
  <c r="S89" i="13"/>
  <c r="S88" i="13"/>
  <c r="V89" i="13"/>
  <c r="V88" i="13"/>
  <c r="F80" i="13" l="1"/>
  <c r="E67" i="13" l="1"/>
  <c r="E68" i="13"/>
  <c r="E64" i="13"/>
  <c r="E65" i="13"/>
  <c r="P104" i="13" l="1"/>
  <c r="P103" i="13"/>
  <c r="P90" i="13"/>
  <c r="P89" i="13"/>
  <c r="P88" i="13"/>
  <c r="AZ161" i="13" l="1"/>
  <c r="AZ160" i="13"/>
  <c r="AZ159" i="13"/>
  <c r="AY161" i="13"/>
  <c r="AY160" i="13"/>
  <c r="AY159" i="13"/>
  <c r="AW161" i="13"/>
  <c r="AW160" i="13"/>
  <c r="AW159" i="13"/>
  <c r="AT161" i="13"/>
  <c r="AT160" i="13"/>
  <c r="AT159" i="13"/>
  <c r="AR161" i="13"/>
  <c r="AR160" i="13"/>
  <c r="AR159" i="13"/>
  <c r="AO160" i="13"/>
  <c r="AO161" i="13"/>
  <c r="AO159" i="13"/>
  <c r="AM161" i="13"/>
  <c r="AM160" i="13"/>
  <c r="AM159" i="13"/>
  <c r="AJ161" i="13"/>
  <c r="AJ160" i="13"/>
  <c r="AJ159" i="13"/>
  <c r="AH161" i="13"/>
  <c r="AE161" i="13"/>
  <c r="AH160" i="13"/>
  <c r="AE160" i="13"/>
  <c r="AH159" i="13"/>
  <c r="AE159" i="13"/>
  <c r="AC161" i="13"/>
  <c r="AC160" i="13"/>
  <c r="AC159" i="13"/>
  <c r="Z160" i="13"/>
  <c r="Z161" i="13"/>
  <c r="Z159" i="13"/>
  <c r="X161" i="13"/>
  <c r="W161" i="13"/>
  <c r="X160" i="13"/>
  <c r="W160" i="13"/>
  <c r="X159" i="13"/>
  <c r="W159" i="13"/>
  <c r="U161" i="13"/>
  <c r="T161" i="13"/>
  <c r="U160" i="13"/>
  <c r="T160" i="13"/>
  <c r="U159" i="13"/>
  <c r="T159" i="13"/>
  <c r="R161" i="13"/>
  <c r="R160" i="13"/>
  <c r="R159" i="13"/>
  <c r="Q160" i="13"/>
  <c r="Q161" i="13"/>
  <c r="Q159" i="13"/>
  <c r="O161" i="13"/>
  <c r="N161" i="13"/>
  <c r="O160" i="13"/>
  <c r="N160" i="13"/>
  <c r="O159" i="13"/>
  <c r="N159" i="13"/>
  <c r="L161" i="13"/>
  <c r="L189" i="13" s="1"/>
  <c r="K161" i="13"/>
  <c r="L160" i="13"/>
  <c r="K160" i="13"/>
  <c r="L159" i="13"/>
  <c r="L187" i="13" s="1"/>
  <c r="K159" i="13"/>
  <c r="I160" i="13"/>
  <c r="I161" i="13"/>
  <c r="H160" i="13"/>
  <c r="H161" i="13"/>
  <c r="I159" i="13"/>
  <c r="H159" i="13"/>
  <c r="L188" i="13"/>
  <c r="M179" i="13"/>
  <c r="M178" i="13"/>
  <c r="J11" i="5" l="1"/>
  <c r="M105" i="13" l="1"/>
  <c r="J90" i="13"/>
  <c r="J89" i="13"/>
  <c r="J88" i="13"/>
  <c r="AS186" i="13" l="1"/>
  <c r="AS185" i="13"/>
  <c r="AS184" i="13"/>
  <c r="S179" i="13" l="1"/>
  <c r="S178" i="13"/>
  <c r="Y90" i="13" l="1"/>
  <c r="Y89" i="13"/>
  <c r="Y88" i="13"/>
  <c r="Y83" i="13"/>
  <c r="V83" i="13"/>
  <c r="S83" i="13"/>
  <c r="P83" i="13"/>
  <c r="M83" i="13"/>
  <c r="AD65" i="13" l="1"/>
  <c r="AD64" i="13"/>
  <c r="S65" i="13"/>
  <c r="S64" i="13"/>
  <c r="BA186" i="13" l="1"/>
  <c r="BA185" i="13"/>
  <c r="BA184" i="13"/>
  <c r="AN186" i="13"/>
  <c r="AN185" i="13"/>
  <c r="AN184" i="13"/>
  <c r="BA87" i="13"/>
  <c r="BA86" i="13"/>
  <c r="BA85" i="13"/>
  <c r="AX83" i="13"/>
  <c r="AX82" i="13"/>
  <c r="AZ183" i="13" l="1"/>
  <c r="AZ182" i="13"/>
  <c r="AZ181" i="13"/>
  <c r="AY183" i="13"/>
  <c r="AY182" i="13"/>
  <c r="AY181" i="13"/>
  <c r="AW183" i="13"/>
  <c r="AW182" i="13"/>
  <c r="AW181" i="13"/>
  <c r="AT183" i="13"/>
  <c r="AT182" i="13"/>
  <c r="AT181" i="13"/>
  <c r="AR183" i="13"/>
  <c r="AR182" i="13"/>
  <c r="AR181" i="13"/>
  <c r="AO182" i="13"/>
  <c r="AO183" i="13"/>
  <c r="AO181" i="13"/>
  <c r="AM183" i="13"/>
  <c r="AM182" i="13"/>
  <c r="AM181" i="13"/>
  <c r="AJ183" i="13"/>
  <c r="AJ182" i="13"/>
  <c r="AJ181" i="13"/>
  <c r="AH183" i="13"/>
  <c r="AH182" i="13"/>
  <c r="AH181" i="13"/>
  <c r="AE183" i="13"/>
  <c r="AE182" i="13"/>
  <c r="AE181" i="13"/>
  <c r="AC183" i="13"/>
  <c r="AC182" i="13"/>
  <c r="AC181" i="13"/>
  <c r="Z182" i="13"/>
  <c r="Z183" i="13"/>
  <c r="Z181" i="13"/>
  <c r="X183" i="13"/>
  <c r="W183" i="13"/>
  <c r="X182" i="13"/>
  <c r="W182" i="13"/>
  <c r="X181" i="13"/>
  <c r="W181" i="13"/>
  <c r="U183" i="13"/>
  <c r="T183" i="13"/>
  <c r="U182" i="13"/>
  <c r="T182" i="13"/>
  <c r="U181" i="13"/>
  <c r="T181" i="13"/>
  <c r="R183" i="13"/>
  <c r="R182" i="13"/>
  <c r="R181" i="13"/>
  <c r="Q182" i="13"/>
  <c r="Q183" i="13"/>
  <c r="Q181" i="13"/>
  <c r="O183" i="13"/>
  <c r="N183" i="13"/>
  <c r="E183" i="13" s="1"/>
  <c r="O182" i="13"/>
  <c r="N182" i="13"/>
  <c r="O181" i="13"/>
  <c r="N181" i="13"/>
  <c r="L183" i="13"/>
  <c r="K183" i="13"/>
  <c r="L182" i="13"/>
  <c r="K182" i="13"/>
  <c r="L181" i="13"/>
  <c r="K181" i="13"/>
  <c r="I183" i="13"/>
  <c r="F183" i="13" s="1"/>
  <c r="I182" i="13"/>
  <c r="F182" i="13" s="1"/>
  <c r="I181" i="13"/>
  <c r="F181" i="13" s="1"/>
  <c r="H182" i="13"/>
  <c r="H183" i="13"/>
  <c r="H181" i="13"/>
  <c r="AM72" i="13"/>
  <c r="AM71" i="13"/>
  <c r="AM70" i="13"/>
  <c r="AH72" i="13"/>
  <c r="AH71" i="13"/>
  <c r="AH70" i="13"/>
  <c r="AC72" i="13"/>
  <c r="AC71" i="13"/>
  <c r="AC70" i="13"/>
  <c r="AZ99" i="13"/>
  <c r="AZ98" i="13"/>
  <c r="AZ97" i="13"/>
  <c r="AY99" i="13"/>
  <c r="AY98" i="13"/>
  <c r="AY97" i="13"/>
  <c r="AW99" i="13"/>
  <c r="AW98" i="13"/>
  <c r="AW97" i="13"/>
  <c r="AT99" i="13"/>
  <c r="AT98" i="13"/>
  <c r="AT97" i="13"/>
  <c r="AR99" i="13"/>
  <c r="AR98" i="13"/>
  <c r="AR97" i="13"/>
  <c r="AO99" i="13"/>
  <c r="AO98" i="13"/>
  <c r="AO97" i="13"/>
  <c r="AM99" i="13"/>
  <c r="AM98" i="13"/>
  <c r="AM97" i="13"/>
  <c r="AJ99" i="13"/>
  <c r="AJ98" i="13"/>
  <c r="AJ97" i="13"/>
  <c r="AH99" i="13"/>
  <c r="AH98" i="13"/>
  <c r="AH97" i="13"/>
  <c r="AE99" i="13"/>
  <c r="AE98" i="13"/>
  <c r="AE97" i="13"/>
  <c r="AC99" i="13"/>
  <c r="AC98" i="13"/>
  <c r="AC97" i="13"/>
  <c r="AA99" i="13"/>
  <c r="Z99" i="13"/>
  <c r="AA98" i="13"/>
  <c r="Z98" i="13"/>
  <c r="AA97" i="13"/>
  <c r="Z97" i="13"/>
  <c r="AF99" i="13"/>
  <c r="AF98" i="13"/>
  <c r="AF97" i="13"/>
  <c r="X99" i="13"/>
  <c r="W99" i="13"/>
  <c r="X98" i="13"/>
  <c r="W98" i="13"/>
  <c r="X97" i="13"/>
  <c r="W97" i="13"/>
  <c r="BC97" i="13" s="1"/>
  <c r="U99" i="13"/>
  <c r="T99" i="13"/>
  <c r="U98" i="13"/>
  <c r="T98" i="13"/>
  <c r="U97" i="13"/>
  <c r="T97" i="13"/>
  <c r="R99" i="13"/>
  <c r="Q99" i="13"/>
  <c r="R98" i="13"/>
  <c r="Q98" i="13"/>
  <c r="R97" i="13"/>
  <c r="Q97" i="13"/>
  <c r="O99" i="13"/>
  <c r="N99" i="13"/>
  <c r="O98" i="13"/>
  <c r="N98" i="13"/>
  <c r="O97" i="13"/>
  <c r="N97" i="13"/>
  <c r="L99" i="13"/>
  <c r="L98" i="13"/>
  <c r="L97" i="13"/>
  <c r="BD97" i="13" s="1"/>
  <c r="K99" i="13"/>
  <c r="K98" i="13"/>
  <c r="K97" i="13"/>
  <c r="I99" i="13"/>
  <c r="I98" i="13"/>
  <c r="I97" i="13"/>
  <c r="H98" i="13"/>
  <c r="H99" i="13"/>
  <c r="H97" i="13"/>
  <c r="AL99" i="13"/>
  <c r="AK99" i="13"/>
  <c r="AL98" i="13"/>
  <c r="AK98" i="13"/>
  <c r="AZ72" i="13"/>
  <c r="AZ71" i="13"/>
  <c r="AZ70" i="13"/>
  <c r="AY72" i="13"/>
  <c r="AY71" i="13"/>
  <c r="AY70" i="13"/>
  <c r="AW72" i="13"/>
  <c r="AW71" i="13"/>
  <c r="AW70" i="13"/>
  <c r="AT72" i="13"/>
  <c r="AT71" i="13"/>
  <c r="AT70" i="13"/>
  <c r="AR72" i="13"/>
  <c r="AR71" i="13"/>
  <c r="AR70" i="13"/>
  <c r="AO72" i="13"/>
  <c r="AO71" i="13"/>
  <c r="AO70" i="13"/>
  <c r="AJ72" i="13"/>
  <c r="AJ71" i="13"/>
  <c r="AJ70" i="13"/>
  <c r="AF72" i="13"/>
  <c r="AE72" i="13"/>
  <c r="AF71" i="13"/>
  <c r="AE71" i="13"/>
  <c r="AF70" i="13"/>
  <c r="AE70" i="13"/>
  <c r="AA72" i="13"/>
  <c r="Z72" i="13"/>
  <c r="AA71" i="13"/>
  <c r="Z71" i="13"/>
  <c r="AA70" i="13"/>
  <c r="Z70" i="13"/>
  <c r="X72" i="13"/>
  <c r="W72" i="13"/>
  <c r="X71" i="13"/>
  <c r="W71" i="13"/>
  <c r="X70" i="13"/>
  <c r="W70" i="13"/>
  <c r="U72" i="13"/>
  <c r="T72" i="13"/>
  <c r="U71" i="13"/>
  <c r="T71" i="13"/>
  <c r="U70" i="13"/>
  <c r="T70" i="13"/>
  <c r="R72" i="13"/>
  <c r="Q72" i="13"/>
  <c r="R71" i="13"/>
  <c r="Q71" i="13"/>
  <c r="R70" i="13"/>
  <c r="Q70" i="13"/>
  <c r="O72" i="13"/>
  <c r="N72" i="13"/>
  <c r="O71" i="13"/>
  <c r="N71" i="13"/>
  <c r="O70" i="13"/>
  <c r="N70" i="13"/>
  <c r="L72" i="13"/>
  <c r="K72" i="13"/>
  <c r="L71" i="13"/>
  <c r="K71" i="13"/>
  <c r="L70" i="13"/>
  <c r="K70" i="13"/>
  <c r="I72" i="13"/>
  <c r="I71" i="13"/>
  <c r="I70" i="13"/>
  <c r="J97" i="13" s="1"/>
  <c r="H71" i="13"/>
  <c r="H72" i="13"/>
  <c r="H70" i="13"/>
  <c r="AZ36" i="13"/>
  <c r="AZ35" i="13"/>
  <c r="AZ34" i="13"/>
  <c r="AY36" i="13"/>
  <c r="AY35" i="13"/>
  <c r="AY34" i="13"/>
  <c r="AT36" i="13"/>
  <c r="AT35" i="13"/>
  <c r="AT34" i="13"/>
  <c r="AW36" i="13"/>
  <c r="AW35" i="13"/>
  <c r="AW34" i="13"/>
  <c r="BA34" i="13" s="1"/>
  <c r="AR36" i="13"/>
  <c r="AR35" i="13"/>
  <c r="AR34" i="13"/>
  <c r="AO36" i="13"/>
  <c r="AO35" i="13"/>
  <c r="AO34" i="13"/>
  <c r="AM36" i="13"/>
  <c r="AM35" i="13"/>
  <c r="AM34" i="13"/>
  <c r="AJ36" i="13"/>
  <c r="AJ35" i="13"/>
  <c r="AJ34" i="13"/>
  <c r="AH36" i="13"/>
  <c r="AH35" i="13"/>
  <c r="AH34" i="13"/>
  <c r="AC35" i="13"/>
  <c r="AC36" i="13"/>
  <c r="AA34" i="13"/>
  <c r="AB34" i="13"/>
  <c r="AC34" i="13"/>
  <c r="F90" i="13"/>
  <c r="E90" i="13"/>
  <c r="BA89" i="13"/>
  <c r="AS89" i="13"/>
  <c r="E89" i="13"/>
  <c r="BA88" i="13"/>
  <c r="AS88" i="13"/>
  <c r="E88" i="13"/>
  <c r="AV72" i="13"/>
  <c r="AU72" i="13"/>
  <c r="AQ72" i="13"/>
  <c r="AP72" i="13"/>
  <c r="AL72" i="13"/>
  <c r="AK72" i="13"/>
  <c r="AG72" i="13"/>
  <c r="AB72" i="13"/>
  <c r="AV71" i="13"/>
  <c r="AU71" i="13"/>
  <c r="AQ71" i="13"/>
  <c r="AP71" i="13"/>
  <c r="AL71" i="13"/>
  <c r="AK71" i="13"/>
  <c r="AG71" i="13"/>
  <c r="AB71" i="13"/>
  <c r="AV70" i="13"/>
  <c r="AU70" i="13"/>
  <c r="AQ70" i="13"/>
  <c r="AP70" i="13"/>
  <c r="AL70" i="13"/>
  <c r="AL97" i="13" s="1"/>
  <c r="AK70" i="13"/>
  <c r="AK97" i="13" s="1"/>
  <c r="AG70" i="13"/>
  <c r="AB70" i="13"/>
  <c r="AF36" i="13"/>
  <c r="AE36" i="13"/>
  <c r="AF35" i="13"/>
  <c r="AE35" i="13"/>
  <c r="AF34" i="13"/>
  <c r="AE34" i="13"/>
  <c r="AA36" i="13"/>
  <c r="Z36" i="13"/>
  <c r="AA35" i="13"/>
  <c r="Z35" i="13"/>
  <c r="Z34" i="13"/>
  <c r="X36" i="13"/>
  <c r="W36" i="13"/>
  <c r="X35" i="13"/>
  <c r="W35" i="13"/>
  <c r="X34" i="13"/>
  <c r="W34" i="13"/>
  <c r="U36" i="13"/>
  <c r="T36" i="13"/>
  <c r="U35" i="13"/>
  <c r="T35" i="13"/>
  <c r="U34" i="13"/>
  <c r="T34" i="13"/>
  <c r="R36" i="13"/>
  <c r="Q36" i="13"/>
  <c r="R35" i="13"/>
  <c r="Q35" i="13"/>
  <c r="R34" i="13"/>
  <c r="Q34" i="13"/>
  <c r="O36" i="13"/>
  <c r="N36" i="13"/>
  <c r="O35" i="13"/>
  <c r="N35" i="13"/>
  <c r="O34" i="13"/>
  <c r="N34" i="13"/>
  <c r="L36" i="13"/>
  <c r="K36" i="13"/>
  <c r="L35" i="13"/>
  <c r="K35" i="13"/>
  <c r="L34" i="13"/>
  <c r="K34" i="13"/>
  <c r="I35" i="13"/>
  <c r="I36" i="13"/>
  <c r="I34" i="13"/>
  <c r="H35" i="13"/>
  <c r="H36" i="13"/>
  <c r="AV36" i="13"/>
  <c r="AU36" i="13"/>
  <c r="AQ36" i="13"/>
  <c r="AP36" i="13"/>
  <c r="AV35" i="13"/>
  <c r="AU35" i="13"/>
  <c r="AQ35" i="13"/>
  <c r="AP35" i="13"/>
  <c r="AL35" i="13"/>
  <c r="AK35" i="13"/>
  <c r="AG35" i="13"/>
  <c r="AB35" i="13"/>
  <c r="AV34" i="13"/>
  <c r="AU34" i="13"/>
  <c r="AQ34" i="13"/>
  <c r="AP34" i="13"/>
  <c r="AL34" i="13"/>
  <c r="AK34" i="13"/>
  <c r="AG34" i="13"/>
  <c r="M99" i="13" l="1"/>
  <c r="Y99" i="13"/>
  <c r="Y97" i="13"/>
  <c r="V71" i="13"/>
  <c r="AS72" i="13"/>
  <c r="S71" i="13"/>
  <c r="E182" i="13"/>
  <c r="E181" i="13"/>
  <c r="S97" i="13"/>
  <c r="AN70" i="13"/>
  <c r="AS70" i="13"/>
  <c r="V70" i="13"/>
  <c r="P70" i="13"/>
  <c r="E34" i="13"/>
  <c r="F35" i="13"/>
  <c r="F36" i="13"/>
  <c r="J99" i="13"/>
  <c r="E36" i="13"/>
  <c r="F34" i="13"/>
  <c r="P71" i="13"/>
  <c r="F97" i="13"/>
  <c r="K150" i="13"/>
  <c r="L151" i="13"/>
  <c r="O150" i="13"/>
  <c r="R149" i="13"/>
  <c r="R151" i="13"/>
  <c r="U150" i="13"/>
  <c r="X149" i="13"/>
  <c r="X151" i="13"/>
  <c r="Z149" i="13"/>
  <c r="Z151" i="13"/>
  <c r="AC151" i="13"/>
  <c r="AH149" i="13"/>
  <c r="AJ150" i="13"/>
  <c r="AM151" i="13"/>
  <c r="AR149" i="13"/>
  <c r="AT150" i="13"/>
  <c r="AW151" i="13"/>
  <c r="AZ149" i="13"/>
  <c r="H149" i="13"/>
  <c r="K151" i="13"/>
  <c r="N149" i="13"/>
  <c r="N151" i="13"/>
  <c r="Q150" i="13"/>
  <c r="T149" i="13"/>
  <c r="T151" i="13"/>
  <c r="W150" i="13"/>
  <c r="AA149" i="13"/>
  <c r="AA151" i="13"/>
  <c r="AE149" i="13"/>
  <c r="AH150" i="13"/>
  <c r="AJ151" i="13"/>
  <c r="AO149" i="13"/>
  <c r="AR150" i="13"/>
  <c r="AT151" i="13"/>
  <c r="AY149" i="13"/>
  <c r="AZ150" i="13"/>
  <c r="L149" i="13"/>
  <c r="O149" i="13"/>
  <c r="O151" i="13"/>
  <c r="R150" i="13"/>
  <c r="U149" i="13"/>
  <c r="U151" i="13"/>
  <c r="X150" i="13"/>
  <c r="Z150" i="13"/>
  <c r="AC149" i="13"/>
  <c r="AE150" i="13"/>
  <c r="AH151" i="13"/>
  <c r="AM149" i="13"/>
  <c r="AO150" i="13"/>
  <c r="AR151" i="13"/>
  <c r="AW149" i="13"/>
  <c r="AY150" i="13"/>
  <c r="AZ151" i="13"/>
  <c r="K149" i="13"/>
  <c r="L150" i="13"/>
  <c r="N150" i="13"/>
  <c r="Q149" i="13"/>
  <c r="Q151" i="13"/>
  <c r="T150" i="13"/>
  <c r="W149" i="13"/>
  <c r="W151" i="13"/>
  <c r="AA150" i="13"/>
  <c r="AC150" i="13"/>
  <c r="AE151" i="13"/>
  <c r="AJ149" i="13"/>
  <c r="AM150" i="13"/>
  <c r="AO151" i="13"/>
  <c r="AT149" i="13"/>
  <c r="AW150" i="13"/>
  <c r="AY151" i="13"/>
  <c r="I150" i="13"/>
  <c r="H151" i="13"/>
  <c r="H150" i="13"/>
  <c r="F99" i="13"/>
  <c r="I149" i="13"/>
  <c r="F71" i="13"/>
  <c r="E71" i="13"/>
  <c r="F98" i="13"/>
  <c r="I151" i="13"/>
  <c r="BA36" i="13"/>
  <c r="AN97" i="13"/>
  <c r="AD72" i="13"/>
  <c r="Y98" i="13"/>
  <c r="E70" i="13"/>
  <c r="E72" i="13"/>
  <c r="F72" i="13"/>
  <c r="V72" i="13"/>
  <c r="Y70" i="13"/>
  <c r="AI70" i="13"/>
  <c r="F70" i="13"/>
  <c r="AI71" i="13"/>
  <c r="Y72" i="13"/>
  <c r="S72" i="13"/>
  <c r="E97" i="13"/>
  <c r="AN99" i="13"/>
  <c r="BA97" i="13"/>
  <c r="BA99" i="13"/>
  <c r="AX98" i="13"/>
  <c r="AX99" i="13"/>
  <c r="AS97" i="13"/>
  <c r="AN98" i="13"/>
  <c r="E98" i="13"/>
  <c r="AI99" i="13"/>
  <c r="AD97" i="13"/>
  <c r="AD99" i="13"/>
  <c r="E99" i="13"/>
  <c r="J98" i="13"/>
  <c r="P98" i="13"/>
  <c r="V98" i="13"/>
  <c r="BA98" i="13"/>
  <c r="M98" i="13"/>
  <c r="S98" i="13"/>
  <c r="P97" i="13"/>
  <c r="V97" i="13"/>
  <c r="AX97" i="13"/>
  <c r="G88" i="13"/>
  <c r="AX34" i="13"/>
  <c r="M70" i="13"/>
  <c r="M72" i="13"/>
  <c r="M97" i="13"/>
  <c r="AI98" i="13"/>
  <c r="P99" i="13"/>
  <c r="V99" i="13"/>
  <c r="AS99" i="13"/>
  <c r="E35" i="13"/>
  <c r="AX35" i="13"/>
  <c r="AN71" i="13"/>
  <c r="AI97" i="13"/>
  <c r="AD98" i="13"/>
  <c r="AS98" i="13"/>
  <c r="S99" i="13"/>
  <c r="AX36" i="13"/>
  <c r="BA35" i="13"/>
  <c r="J71" i="13"/>
  <c r="BA70" i="13"/>
  <c r="AD71" i="13"/>
  <c r="AI72" i="13"/>
  <c r="G89" i="13"/>
  <c r="G90" i="13"/>
  <c r="BA72" i="13"/>
  <c r="AX71" i="13"/>
  <c r="J72" i="13"/>
  <c r="J70" i="13"/>
  <c r="AD70" i="13"/>
  <c r="AX70" i="13"/>
  <c r="Y71" i="13"/>
  <c r="AS71" i="13"/>
  <c r="P72" i="13"/>
  <c r="AN72" i="13"/>
  <c r="AX72" i="13"/>
  <c r="S70" i="13"/>
  <c r="M71" i="13"/>
  <c r="BA71" i="13"/>
  <c r="BD149" i="13" l="1"/>
  <c r="BC149" i="13"/>
  <c r="BE149" i="13" s="1"/>
  <c r="I196" i="13"/>
  <c r="AE196" i="13"/>
  <c r="AH196" i="13"/>
  <c r="AJ196" i="13"/>
  <c r="AZ196" i="13"/>
  <c r="AC196" i="13"/>
  <c r="H196" i="13"/>
  <c r="AZ195" i="13"/>
  <c r="AZ194" i="13"/>
  <c r="Z196" i="13"/>
  <c r="M151" i="13"/>
  <c r="T196" i="13"/>
  <c r="Q196" i="13"/>
  <c r="U196" i="13"/>
  <c r="H195" i="13"/>
  <c r="H194" i="13"/>
  <c r="AJ194" i="13"/>
  <c r="AJ195" i="13"/>
  <c r="AE195" i="13"/>
  <c r="AH195" i="13"/>
  <c r="AE194" i="13"/>
  <c r="AH194" i="13"/>
  <c r="Q194" i="13"/>
  <c r="Q195" i="13"/>
  <c r="O194" i="13"/>
  <c r="N194" i="13"/>
  <c r="O195" i="13"/>
  <c r="N195" i="13"/>
  <c r="O196" i="13"/>
  <c r="N196" i="13"/>
  <c r="K194" i="13"/>
  <c r="K196" i="13"/>
  <c r="L196" i="13"/>
  <c r="K195" i="13"/>
  <c r="AY194" i="13"/>
  <c r="AY196" i="13"/>
  <c r="AY195" i="13"/>
  <c r="AW194" i="13"/>
  <c r="AW196" i="13"/>
  <c r="AT196" i="13"/>
  <c r="AT195" i="13"/>
  <c r="AW195" i="13"/>
  <c r="AT194" i="13"/>
  <c r="AC195" i="13"/>
  <c r="AC194" i="13"/>
  <c r="Z195" i="13"/>
  <c r="Z194" i="13"/>
  <c r="AO194" i="13"/>
  <c r="AO196" i="13"/>
  <c r="AO195" i="13"/>
  <c r="AR195" i="13"/>
  <c r="AR194" i="13"/>
  <c r="AR196" i="13"/>
  <c r="AM195" i="13"/>
  <c r="AM196" i="13"/>
  <c r="AM194" i="13"/>
  <c r="W196" i="13"/>
  <c r="W194" i="13"/>
  <c r="X195" i="13"/>
  <c r="W195" i="13"/>
  <c r="X196" i="13"/>
  <c r="X194" i="13"/>
  <c r="U194" i="13"/>
  <c r="U195" i="13"/>
  <c r="T195" i="13"/>
  <c r="T194" i="13"/>
  <c r="I194" i="13"/>
  <c r="I195" i="13"/>
  <c r="L195" i="13"/>
  <c r="L194" i="13"/>
  <c r="R196" i="13"/>
  <c r="R194" i="13"/>
  <c r="R195" i="13"/>
  <c r="E150" i="13"/>
  <c r="E151" i="13"/>
  <c r="F151" i="13"/>
  <c r="F149" i="13"/>
  <c r="F150" i="13"/>
  <c r="E149" i="13"/>
  <c r="AX63" i="13"/>
  <c r="AX62" i="13"/>
  <c r="E196" i="13" l="1"/>
  <c r="G150" i="13"/>
  <c r="F196" i="13"/>
  <c r="E195" i="13"/>
  <c r="E194" i="13"/>
  <c r="F195" i="13"/>
  <c r="F194" i="13"/>
  <c r="G151" i="13"/>
  <c r="G149" i="13"/>
  <c r="E16" i="5"/>
  <c r="AS148" i="13"/>
  <c r="AS147" i="13"/>
  <c r="AS146" i="13"/>
  <c r="E81" i="13"/>
  <c r="G196" i="13" l="1"/>
  <c r="G194" i="13"/>
  <c r="G195" i="13"/>
  <c r="AS83" i="13"/>
  <c r="AX80" i="13"/>
  <c r="AS80" i="13"/>
  <c r="AS57" i="13"/>
  <c r="AS56" i="13" l="1"/>
  <c r="F128" i="13" l="1"/>
  <c r="F129" i="13"/>
  <c r="F130" i="13"/>
  <c r="F126" i="13"/>
  <c r="F127" i="13"/>
  <c r="F125" i="13"/>
  <c r="AI129" i="13"/>
  <c r="AI128" i="13"/>
  <c r="AD129" i="13"/>
  <c r="AN83" i="13"/>
  <c r="AI83" i="13"/>
  <c r="AD83" i="13"/>
  <c r="AS68" i="13"/>
  <c r="AS67" i="13"/>
  <c r="AD68" i="13"/>
  <c r="AD67" i="13"/>
  <c r="AS59" i="13"/>
  <c r="AN12" i="5" l="1"/>
  <c r="M163" i="13"/>
  <c r="M162" i="13"/>
  <c r="AD128" i="13" l="1"/>
  <c r="V87" i="13"/>
  <c r="V86" i="13"/>
  <c r="V85" i="13"/>
  <c r="BA147" i="13"/>
  <c r="BA146" i="13"/>
  <c r="E103" i="13"/>
  <c r="AI53" i="13" l="1"/>
  <c r="AD53" i="13"/>
  <c r="Y53" i="13"/>
  <c r="S13" i="5" l="1"/>
  <c r="F86" i="13" l="1"/>
  <c r="F87" i="13"/>
  <c r="F85" i="13"/>
  <c r="E85" i="13"/>
  <c r="AI80" i="13"/>
  <c r="AD80" i="13"/>
  <c r="Y80" i="13"/>
  <c r="F51" i="13" l="1"/>
  <c r="E51" i="13"/>
  <c r="F50" i="13"/>
  <c r="E50" i="13"/>
  <c r="F49" i="13"/>
  <c r="E49" i="13"/>
  <c r="Y44" i="13"/>
  <c r="Y43" i="13"/>
  <c r="P87" i="13" l="1"/>
  <c r="P86" i="13"/>
  <c r="M22" i="5" l="1"/>
  <c r="AV189" i="13" l="1"/>
  <c r="AU189" i="13"/>
  <c r="AV188" i="13"/>
  <c r="AU188" i="13"/>
  <c r="AV187" i="13"/>
  <c r="AU187" i="13"/>
  <c r="AQ189" i="13"/>
  <c r="AP189" i="13"/>
  <c r="AQ188" i="13"/>
  <c r="AP188" i="13"/>
  <c r="AP187" i="13"/>
  <c r="AQ187" i="13"/>
  <c r="AL189" i="13"/>
  <c r="AK189" i="13"/>
  <c r="AL188" i="13"/>
  <c r="AK188" i="13"/>
  <c r="AL187" i="13"/>
  <c r="AL36" i="13" s="1"/>
  <c r="AK187" i="13"/>
  <c r="AK36" i="13" s="1"/>
  <c r="AG189" i="13"/>
  <c r="AF189" i="13"/>
  <c r="AG188" i="13"/>
  <c r="AF188" i="13"/>
  <c r="AG187" i="13"/>
  <c r="AG36" i="13" s="1"/>
  <c r="AF187" i="13"/>
  <c r="AB189" i="13"/>
  <c r="AA189" i="13"/>
  <c r="AB188" i="13"/>
  <c r="AA188" i="13"/>
  <c r="AA187" i="13"/>
  <c r="AB187" i="13"/>
  <c r="AB36" i="13" s="1"/>
  <c r="P147" i="13" l="1"/>
  <c r="P148" i="13"/>
  <c r="P146" i="13"/>
  <c r="AI145" i="13"/>
  <c r="F145" i="13"/>
  <c r="E145" i="13"/>
  <c r="AX144" i="13"/>
  <c r="AN144" i="13"/>
  <c r="AI144" i="13"/>
  <c r="F144" i="13"/>
  <c r="E144" i="13"/>
  <c r="AX143" i="13"/>
  <c r="AN143" i="13"/>
  <c r="AI143" i="13"/>
  <c r="F143" i="13"/>
  <c r="E143" i="13"/>
  <c r="Y68" i="13"/>
  <c r="Y67" i="13"/>
  <c r="G144" i="13" l="1"/>
  <c r="G145" i="13"/>
  <c r="G143" i="13"/>
  <c r="BA66" i="13"/>
  <c r="AX66" i="13"/>
  <c r="F66" i="13"/>
  <c r="E66" i="13"/>
  <c r="BA65" i="13"/>
  <c r="AX65" i="13"/>
  <c r="F65" i="13"/>
  <c r="BA64" i="13"/>
  <c r="AX64" i="13"/>
  <c r="F64" i="13"/>
  <c r="AQ22" i="5"/>
  <c r="AH16" i="5"/>
  <c r="G64" i="13" l="1"/>
  <c r="G65" i="13"/>
  <c r="G66" i="13"/>
  <c r="F10" i="5"/>
  <c r="BA142" i="13" l="1"/>
  <c r="BA139" i="13"/>
  <c r="BA96" i="13" l="1"/>
  <c r="F93" i="13"/>
  <c r="E93" i="13"/>
  <c r="BA92" i="13"/>
  <c r="AS92" i="13"/>
  <c r="F92" i="13"/>
  <c r="E92" i="13"/>
  <c r="BA91" i="13"/>
  <c r="AS91" i="13"/>
  <c r="F91" i="13"/>
  <c r="E91" i="13"/>
  <c r="G91" i="13" l="1"/>
  <c r="G93" i="13"/>
  <c r="G92" i="13"/>
  <c r="AS132" i="13"/>
  <c r="AN132" i="13"/>
  <c r="AI148" i="13" l="1"/>
  <c r="AD126" i="13" l="1"/>
  <c r="E115" i="13" l="1"/>
  <c r="F115" i="13"/>
  <c r="E118" i="13"/>
  <c r="F118" i="13"/>
  <c r="E119" i="13"/>
  <c r="F119" i="13"/>
  <c r="E112" i="13"/>
  <c r="F112" i="13"/>
  <c r="E113" i="13"/>
  <c r="F113" i="13"/>
  <c r="E114" i="13"/>
  <c r="F114" i="13"/>
  <c r="G118" i="13" l="1"/>
  <c r="G112" i="13"/>
  <c r="G113" i="13"/>
  <c r="G115" i="13"/>
  <c r="G119" i="13"/>
  <c r="G114" i="13"/>
  <c r="V179" i="13"/>
  <c r="V178" i="13"/>
  <c r="Y127" i="13"/>
  <c r="Y126" i="13"/>
  <c r="Y125" i="13"/>
  <c r="S176" i="13" l="1"/>
  <c r="S175" i="13"/>
  <c r="E86" i="13"/>
  <c r="E87" i="13"/>
  <c r="S50" i="13"/>
  <c r="AV199" i="13"/>
  <c r="AU199" i="13"/>
  <c r="AV198" i="13"/>
  <c r="AU198" i="13"/>
  <c r="AU197" i="13"/>
  <c r="AV197" i="13"/>
  <c r="AG203" i="13"/>
  <c r="AF203" i="13"/>
  <c r="AA203" i="13"/>
  <c r="AB203" i="13"/>
  <c r="AA200" i="13"/>
  <c r="AB200" i="13"/>
  <c r="F208" i="13"/>
  <c r="E208" i="13"/>
  <c r="F207" i="13"/>
  <c r="E207" i="13"/>
  <c r="F206" i="13"/>
  <c r="E206" i="13"/>
  <c r="AZ174" i="13"/>
  <c r="AZ202" i="13" s="1"/>
  <c r="AZ173" i="13"/>
  <c r="AZ201" i="13" s="1"/>
  <c r="AZ172" i="13"/>
  <c r="AZ200" i="13" s="1"/>
  <c r="AY174" i="13"/>
  <c r="AY202" i="13" s="1"/>
  <c r="AY173" i="13"/>
  <c r="AY201" i="13" s="1"/>
  <c r="AY172" i="13"/>
  <c r="AY200" i="13" s="1"/>
  <c r="AW174" i="13"/>
  <c r="AW202" i="13" s="1"/>
  <c r="AW173" i="13"/>
  <c r="AW201" i="13" s="1"/>
  <c r="AW172" i="13"/>
  <c r="AW200" i="13" s="1"/>
  <c r="AT174" i="13"/>
  <c r="AT202" i="13" s="1"/>
  <c r="AT173" i="13"/>
  <c r="AT201" i="13" s="1"/>
  <c r="AT172" i="13"/>
  <c r="AT200" i="13" s="1"/>
  <c r="AR174" i="13"/>
  <c r="AR202" i="13" s="1"/>
  <c r="AR173" i="13"/>
  <c r="AR201" i="13" s="1"/>
  <c r="AR172" i="13"/>
  <c r="AR200" i="13" s="1"/>
  <c r="AO173" i="13"/>
  <c r="AO201" i="13" s="1"/>
  <c r="AO174" i="13"/>
  <c r="AO202" i="13" s="1"/>
  <c r="AO172" i="13"/>
  <c r="AO200" i="13" s="1"/>
  <c r="AM174" i="13"/>
  <c r="AM202" i="13" s="1"/>
  <c r="AM173" i="13"/>
  <c r="AM201" i="13" s="1"/>
  <c r="AM172" i="13"/>
  <c r="AM200" i="13" s="1"/>
  <c r="AJ174" i="13"/>
  <c r="AJ202" i="13" s="1"/>
  <c r="AJ173" i="13"/>
  <c r="AJ201" i="13" s="1"/>
  <c r="AJ172" i="13"/>
  <c r="AJ200" i="13" s="1"/>
  <c r="AH174" i="13"/>
  <c r="AH202" i="13" s="1"/>
  <c r="AE174" i="13"/>
  <c r="AE202" i="13" s="1"/>
  <c r="AH173" i="13"/>
  <c r="AH201" i="13" s="1"/>
  <c r="AE173" i="13"/>
  <c r="AE201" i="13" s="1"/>
  <c r="AH172" i="13"/>
  <c r="AH200" i="13" s="1"/>
  <c r="AE172" i="13"/>
  <c r="AE200" i="13" s="1"/>
  <c r="AC174" i="13"/>
  <c r="AC202" i="13" s="1"/>
  <c r="AC173" i="13"/>
  <c r="AC201" i="13" s="1"/>
  <c r="AC172" i="13"/>
  <c r="AC200" i="13" s="1"/>
  <c r="Z173" i="13"/>
  <c r="Z201" i="13" s="1"/>
  <c r="Z174" i="13"/>
  <c r="Z202" i="13" s="1"/>
  <c r="Z172" i="13"/>
  <c r="Z200" i="13" s="1"/>
  <c r="X174" i="13"/>
  <c r="X202" i="13" s="1"/>
  <c r="W174" i="13"/>
  <c r="W202" i="13" s="1"/>
  <c r="X173" i="13"/>
  <c r="X201" i="13" s="1"/>
  <c r="W173" i="13"/>
  <c r="W201" i="13" s="1"/>
  <c r="X172" i="13"/>
  <c r="X200" i="13" s="1"/>
  <c r="W172" i="13"/>
  <c r="W200" i="13" s="1"/>
  <c r="U174" i="13"/>
  <c r="U202" i="13" s="1"/>
  <c r="T174" i="13"/>
  <c r="T202" i="13" s="1"/>
  <c r="U173" i="13"/>
  <c r="U201" i="13" s="1"/>
  <c r="T173" i="13"/>
  <c r="T201" i="13" s="1"/>
  <c r="U172" i="13"/>
  <c r="U200" i="13" s="1"/>
  <c r="T172" i="13"/>
  <c r="T200" i="13" s="1"/>
  <c r="R174" i="13"/>
  <c r="R202" i="13" s="1"/>
  <c r="R173" i="13"/>
  <c r="R201" i="13" s="1"/>
  <c r="R172" i="13"/>
  <c r="R200" i="13" s="1"/>
  <c r="Q173" i="13"/>
  <c r="Q201" i="13" s="1"/>
  <c r="Q174" i="13"/>
  <c r="Q202" i="13" s="1"/>
  <c r="Q172" i="13"/>
  <c r="O174" i="13"/>
  <c r="O202" i="13" s="1"/>
  <c r="N174" i="13"/>
  <c r="N202" i="13" s="1"/>
  <c r="O173" i="13"/>
  <c r="O201" i="13" s="1"/>
  <c r="N173" i="13"/>
  <c r="N201" i="13" s="1"/>
  <c r="O172" i="13"/>
  <c r="O200" i="13" s="1"/>
  <c r="N172" i="13"/>
  <c r="N200" i="13" s="1"/>
  <c r="L174" i="13"/>
  <c r="L202" i="13" s="1"/>
  <c r="K174" i="13"/>
  <c r="K202" i="13" s="1"/>
  <c r="L173" i="13"/>
  <c r="L201" i="13" s="1"/>
  <c r="K173" i="13"/>
  <c r="K201" i="13" s="1"/>
  <c r="L172" i="13"/>
  <c r="L200" i="13" s="1"/>
  <c r="K172" i="13"/>
  <c r="K200" i="13" s="1"/>
  <c r="I174" i="13"/>
  <c r="I202" i="13" s="1"/>
  <c r="I173" i="13"/>
  <c r="I201" i="13" s="1"/>
  <c r="I172" i="13"/>
  <c r="I200" i="13" s="1"/>
  <c r="H173" i="13"/>
  <c r="H201" i="13" s="1"/>
  <c r="H174" i="13"/>
  <c r="H202" i="13" s="1"/>
  <c r="H172" i="13"/>
  <c r="H200" i="13" s="1"/>
  <c r="F180" i="13"/>
  <c r="E180" i="13"/>
  <c r="F179" i="13"/>
  <c r="E179" i="13"/>
  <c r="F178" i="13"/>
  <c r="E178" i="13"/>
  <c r="F202" i="13" l="1"/>
  <c r="E202" i="13"/>
  <c r="E173" i="13"/>
  <c r="E201" i="13"/>
  <c r="F200" i="13"/>
  <c r="F201" i="13"/>
  <c r="G178" i="13"/>
  <c r="G180" i="13"/>
  <c r="F173" i="13"/>
  <c r="G179" i="13"/>
  <c r="F172" i="13"/>
  <c r="E172" i="13"/>
  <c r="Q200" i="13"/>
  <c r="E200" i="13" s="1"/>
  <c r="AQ23" i="5"/>
  <c r="Y52" i="13" l="1"/>
  <c r="BA141" i="13" l="1"/>
  <c r="BA140" i="13"/>
  <c r="AQ25" i="5"/>
  <c r="AN23" i="5"/>
  <c r="AN22" i="5"/>
  <c r="AQ24" i="5"/>
  <c r="AQ19" i="5"/>
  <c r="AQ18" i="5"/>
  <c r="AQ12" i="5"/>
  <c r="AQ14" i="5"/>
  <c r="AQ15" i="5"/>
  <c r="AQ10" i="5"/>
  <c r="BA81" i="13"/>
  <c r="BA80" i="13"/>
  <c r="BA79" i="13"/>
  <c r="BA83" i="13"/>
  <c r="BA82" i="13"/>
  <c r="BA69" i="13"/>
  <c r="BA68" i="13"/>
  <c r="BA67" i="13"/>
  <c r="F141" i="13" l="1"/>
  <c r="F140" i="13"/>
  <c r="F138" i="13"/>
  <c r="F137" i="13"/>
  <c r="AX138" i="13"/>
  <c r="AX137" i="13"/>
  <c r="AX79" i="13"/>
  <c r="F79" i="13"/>
  <c r="AX60" i="13"/>
  <c r="AX59" i="13"/>
  <c r="AX58" i="13"/>
  <c r="AX56" i="13"/>
  <c r="AX57" i="13"/>
  <c r="AX55" i="13"/>
  <c r="AI147" i="13"/>
  <c r="AI146" i="13"/>
  <c r="F104" i="13"/>
  <c r="E104" i="13"/>
  <c r="F103" i="13"/>
  <c r="AN147" i="13"/>
  <c r="AD125" i="13"/>
  <c r="F123" i="13"/>
  <c r="F122" i="13"/>
  <c r="AI82" i="13"/>
  <c r="F84" i="13"/>
  <c r="E84" i="13"/>
  <c r="F83" i="13"/>
  <c r="E83" i="13"/>
  <c r="F82" i="13"/>
  <c r="E82" i="13"/>
  <c r="AN80" i="13"/>
  <c r="V80" i="13"/>
  <c r="S80" i="13"/>
  <c r="P80" i="13"/>
  <c r="M80" i="13"/>
  <c r="J80" i="13"/>
  <c r="BA75" i="13" l="1"/>
  <c r="BA74" i="13"/>
  <c r="BA73" i="13"/>
  <c r="AS55" i="13"/>
  <c r="F54" i="13"/>
  <c r="E54" i="13"/>
  <c r="F53" i="13"/>
  <c r="E53" i="13"/>
  <c r="F52" i="13"/>
  <c r="E52" i="13"/>
  <c r="AI52" i="13"/>
  <c r="AD52" i="13"/>
  <c r="AX78" i="13"/>
  <c r="AS78" i="13"/>
  <c r="AN78" i="13"/>
  <c r="AI78" i="13"/>
  <c r="AD78" i="13"/>
  <c r="Y78" i="13"/>
  <c r="AX77" i="13"/>
  <c r="AS77" i="13"/>
  <c r="AN77" i="13"/>
  <c r="AI77" i="13"/>
  <c r="AD77" i="13"/>
  <c r="Y77" i="13"/>
  <c r="AS110" i="13"/>
  <c r="AS109" i="13"/>
  <c r="V78" i="13"/>
  <c r="V77" i="13"/>
  <c r="Y87" i="13"/>
  <c r="S87" i="13"/>
  <c r="Y50" i="13"/>
  <c r="Y49" i="13"/>
  <c r="Y47" i="13"/>
  <c r="Y46" i="13"/>
  <c r="S78" i="13"/>
  <c r="S77" i="13"/>
  <c r="M78" i="13"/>
  <c r="M77" i="13"/>
  <c r="E10" i="5"/>
  <c r="BA77" i="13"/>
  <c r="AN15" i="5"/>
  <c r="BA138" i="13"/>
  <c r="BA137" i="13"/>
  <c r="BA95" i="13"/>
  <c r="BA94" i="13"/>
  <c r="AX68" i="13"/>
  <c r="AK15" i="5"/>
  <c r="AQ11" i="5"/>
  <c r="AN11" i="5"/>
  <c r="AK11" i="5"/>
  <c r="AN207" i="13"/>
  <c r="AN208" i="13"/>
  <c r="AN206" i="13"/>
  <c r="AI206" i="13"/>
  <c r="AI208" i="13"/>
  <c r="AI207" i="13"/>
  <c r="AX201" i="13"/>
  <c r="Y202" i="13"/>
  <c r="Y201" i="13"/>
  <c r="Y200" i="13"/>
  <c r="AZ205" i="13"/>
  <c r="AZ204" i="13"/>
  <c r="AZ203" i="13"/>
  <c r="AY205" i="13"/>
  <c r="AY204" i="13"/>
  <c r="AY203" i="13"/>
  <c r="AW205" i="13"/>
  <c r="AW204" i="13"/>
  <c r="AW203" i="13"/>
  <c r="AT205" i="13"/>
  <c r="AT204" i="13"/>
  <c r="AT203" i="13"/>
  <c r="AR205" i="13"/>
  <c r="AR204" i="13"/>
  <c r="AR203" i="13"/>
  <c r="AO205" i="13"/>
  <c r="AO204" i="13"/>
  <c r="AO203" i="13"/>
  <c r="AM205" i="13"/>
  <c r="AM204" i="13"/>
  <c r="AM203" i="13"/>
  <c r="AJ205" i="13"/>
  <c r="AJ204" i="13"/>
  <c r="AJ203" i="13"/>
  <c r="AH205" i="13"/>
  <c r="AH204" i="13"/>
  <c r="AH203" i="13"/>
  <c r="AE205" i="13"/>
  <c r="AE204" i="13"/>
  <c r="AE203" i="13"/>
  <c r="AC205" i="13"/>
  <c r="AC204" i="13"/>
  <c r="AC203" i="13"/>
  <c r="Z205" i="13"/>
  <c r="Z204" i="13"/>
  <c r="Z203" i="13"/>
  <c r="X205" i="13"/>
  <c r="W205" i="13"/>
  <c r="X204" i="13"/>
  <c r="W204" i="13"/>
  <c r="X203" i="13"/>
  <c r="W203" i="13"/>
  <c r="U205" i="13"/>
  <c r="T205" i="13"/>
  <c r="U204" i="13"/>
  <c r="T204" i="13"/>
  <c r="U203" i="13"/>
  <c r="T203" i="13"/>
  <c r="R205" i="13"/>
  <c r="Q205" i="13"/>
  <c r="R204" i="13"/>
  <c r="Q204" i="13"/>
  <c r="R203" i="13"/>
  <c r="Q203" i="13"/>
  <c r="O205" i="13"/>
  <c r="N205" i="13"/>
  <c r="O204" i="13"/>
  <c r="N204" i="13"/>
  <c r="N203" i="13"/>
  <c r="L205" i="13"/>
  <c r="K205" i="13"/>
  <c r="L204" i="13"/>
  <c r="K204" i="13"/>
  <c r="L203" i="13"/>
  <c r="K203" i="13"/>
  <c r="I205" i="13"/>
  <c r="H205" i="13"/>
  <c r="I204" i="13"/>
  <c r="H204" i="13"/>
  <c r="I203" i="13"/>
  <c r="H203" i="13"/>
  <c r="AN173" i="13"/>
  <c r="AI173" i="13"/>
  <c r="AI174" i="13"/>
  <c r="AI172" i="13"/>
  <c r="Y174" i="13"/>
  <c r="Y172" i="13"/>
  <c r="V174" i="13"/>
  <c r="V172" i="13"/>
  <c r="N169" i="13"/>
  <c r="M174" i="13"/>
  <c r="M173" i="13"/>
  <c r="M172" i="13"/>
  <c r="J172" i="13"/>
  <c r="AZ158" i="13"/>
  <c r="AZ157" i="13"/>
  <c r="AY158" i="13"/>
  <c r="AY157" i="13"/>
  <c r="AY156" i="13"/>
  <c r="AW158" i="13"/>
  <c r="AT158" i="13"/>
  <c r="AW157" i="13"/>
  <c r="AT157" i="13"/>
  <c r="AT156" i="13"/>
  <c r="AR158" i="13"/>
  <c r="AR157" i="13"/>
  <c r="AO158" i="13"/>
  <c r="AO157" i="13"/>
  <c r="AO156" i="13"/>
  <c r="AM158" i="13"/>
  <c r="AM157" i="13"/>
  <c r="AM156" i="13"/>
  <c r="AJ158" i="13"/>
  <c r="AJ157" i="13"/>
  <c r="AJ156" i="13"/>
  <c r="AH158" i="13"/>
  <c r="AH157" i="13"/>
  <c r="AE158" i="13"/>
  <c r="AE157" i="13"/>
  <c r="AE156" i="13"/>
  <c r="AC158" i="13"/>
  <c r="AC157" i="13"/>
  <c r="AC156" i="13"/>
  <c r="Z157" i="13"/>
  <c r="Z156" i="13"/>
  <c r="X158" i="13"/>
  <c r="W158" i="13"/>
  <c r="W157" i="13"/>
  <c r="X156" i="13"/>
  <c r="W156" i="13"/>
  <c r="U158" i="13"/>
  <c r="T158" i="13"/>
  <c r="U157" i="13"/>
  <c r="T157" i="13"/>
  <c r="T156" i="13"/>
  <c r="R158" i="13"/>
  <c r="Q158" i="13"/>
  <c r="Q157" i="13"/>
  <c r="R156" i="13"/>
  <c r="Q156" i="13"/>
  <c r="N157" i="13"/>
  <c r="N156" i="13"/>
  <c r="F192" i="13"/>
  <c r="E192" i="13"/>
  <c r="F191" i="13"/>
  <c r="E191" i="13"/>
  <c r="F190" i="13"/>
  <c r="E190" i="13"/>
  <c r="F186" i="13"/>
  <c r="E186" i="13"/>
  <c r="F185" i="13"/>
  <c r="E185" i="13"/>
  <c r="F184" i="13"/>
  <c r="E184" i="13"/>
  <c r="F177" i="13"/>
  <c r="E177" i="13"/>
  <c r="F176" i="13"/>
  <c r="E176" i="13"/>
  <c r="F175" i="13"/>
  <c r="E175" i="13"/>
  <c r="E174" i="13"/>
  <c r="AN191" i="13"/>
  <c r="AD191" i="13"/>
  <c r="AN190" i="13"/>
  <c r="AD190" i="13"/>
  <c r="AS79" i="13"/>
  <c r="AS60" i="13"/>
  <c r="AS58" i="13"/>
  <c r="F148" i="13"/>
  <c r="F147" i="13"/>
  <c r="F146" i="13"/>
  <c r="AX147" i="13"/>
  <c r="AX146" i="13"/>
  <c r="AN146" i="13"/>
  <c r="F133" i="13"/>
  <c r="F132" i="13"/>
  <c r="F131" i="13"/>
  <c r="AN131" i="13"/>
  <c r="AN84" i="13"/>
  <c r="AN82" i="13"/>
  <c r="AN81" i="13"/>
  <c r="AN79" i="13"/>
  <c r="F57" i="13"/>
  <c r="F56" i="13"/>
  <c r="F55" i="13"/>
  <c r="AN59" i="13"/>
  <c r="F69" i="13"/>
  <c r="F68" i="13"/>
  <c r="F67" i="13"/>
  <c r="F63" i="13"/>
  <c r="F62" i="13"/>
  <c r="F61" i="13"/>
  <c r="F60" i="13"/>
  <c r="F59" i="13"/>
  <c r="F58" i="13"/>
  <c r="E69" i="13"/>
  <c r="E63" i="13"/>
  <c r="E62" i="13"/>
  <c r="E61" i="13"/>
  <c r="E60" i="13"/>
  <c r="E59" i="13"/>
  <c r="E56" i="13"/>
  <c r="E57" i="13"/>
  <c r="E55" i="13"/>
  <c r="AN57" i="13"/>
  <c r="AN56" i="13"/>
  <c r="AH11" i="5"/>
  <c r="AS133" i="13"/>
  <c r="AS131" i="13"/>
  <c r="AS82" i="13"/>
  <c r="V111" i="13"/>
  <c r="AS126" i="13"/>
  <c r="AS127" i="13"/>
  <c r="AS125" i="13"/>
  <c r="AS95" i="13"/>
  <c r="AS94" i="13"/>
  <c r="AI81" i="13"/>
  <c r="AI79" i="13"/>
  <c r="AD81" i="13"/>
  <c r="AD79" i="13"/>
  <c r="F81" i="13"/>
  <c r="G81" i="13" s="1"/>
  <c r="E80" i="13"/>
  <c r="E79" i="13"/>
  <c r="G79" i="13" s="1"/>
  <c r="AD87" i="13"/>
  <c r="AD86" i="13"/>
  <c r="AD85" i="13"/>
  <c r="F77" i="13"/>
  <c r="F78" i="13"/>
  <c r="F76" i="13"/>
  <c r="AD84" i="13"/>
  <c r="AD82" i="13"/>
  <c r="G87" i="13"/>
  <c r="G85" i="13"/>
  <c r="AN87" i="13"/>
  <c r="AN86" i="13"/>
  <c r="AN85" i="13"/>
  <c r="AI87" i="13"/>
  <c r="AI86" i="13"/>
  <c r="AI85" i="13"/>
  <c r="Y86" i="13"/>
  <c r="Y85" i="13"/>
  <c r="AE11" i="5"/>
  <c r="AB11" i="5"/>
  <c r="Y11" i="5"/>
  <c r="V11" i="5"/>
  <c r="V81" i="13"/>
  <c r="AD127" i="13"/>
  <c r="Y124" i="13"/>
  <c r="Y123" i="13"/>
  <c r="Y122" i="13"/>
  <c r="V110" i="13"/>
  <c r="V109" i="13"/>
  <c r="V79" i="13"/>
  <c r="Y81" i="13"/>
  <c r="Y79" i="13"/>
  <c r="AI84" i="13"/>
  <c r="Y84" i="13"/>
  <c r="V84" i="13"/>
  <c r="Y82" i="13"/>
  <c r="V82" i="13"/>
  <c r="Y54" i="13"/>
  <c r="V51" i="13"/>
  <c r="V50" i="13"/>
  <c r="V49" i="13"/>
  <c r="S76" i="13"/>
  <c r="S51" i="13"/>
  <c r="S49" i="13"/>
  <c r="S48" i="13"/>
  <c r="S47" i="13"/>
  <c r="S46" i="13"/>
  <c r="S44" i="13"/>
  <c r="S45" i="13"/>
  <c r="S43" i="13"/>
  <c r="P81" i="13"/>
  <c r="P85" i="13"/>
  <c r="P42" i="13"/>
  <c r="P41" i="13"/>
  <c r="P40" i="13"/>
  <c r="F105" i="13"/>
  <c r="AB15" i="5"/>
  <c r="Y15" i="5"/>
  <c r="V15" i="5"/>
  <c r="S15" i="5"/>
  <c r="M15" i="5"/>
  <c r="J15" i="5"/>
  <c r="S11" i="5"/>
  <c r="P11" i="5"/>
  <c r="M11" i="5"/>
  <c r="S86" i="13"/>
  <c r="S85" i="13"/>
  <c r="J84" i="13"/>
  <c r="J83" i="13"/>
  <c r="J82" i="13"/>
  <c r="M104" i="13"/>
  <c r="M103" i="13"/>
  <c r="M102" i="13"/>
  <c r="M101" i="13"/>
  <c r="M100" i="13"/>
  <c r="P84" i="13"/>
  <c r="P82" i="13"/>
  <c r="M84" i="13"/>
  <c r="M82" i="13"/>
  <c r="P79" i="13"/>
  <c r="M81" i="13"/>
  <c r="M79" i="13"/>
  <c r="J81" i="13"/>
  <c r="J79" i="13"/>
  <c r="P78" i="13"/>
  <c r="P77" i="13"/>
  <c r="P76" i="13"/>
  <c r="M76" i="13"/>
  <c r="J78" i="13"/>
  <c r="J77" i="13"/>
  <c r="J76" i="13"/>
  <c r="M42" i="13"/>
  <c r="M41" i="13"/>
  <c r="M40" i="13"/>
  <c r="J38" i="13"/>
  <c r="J39" i="13"/>
  <c r="J37" i="13"/>
  <c r="F25" i="5"/>
  <c r="E25" i="5"/>
  <c r="F24" i="5"/>
  <c r="E24" i="5"/>
  <c r="F23" i="5"/>
  <c r="E23" i="5"/>
  <c r="F22" i="5"/>
  <c r="E22" i="5"/>
  <c r="F19" i="5"/>
  <c r="E19" i="5"/>
  <c r="F18" i="5"/>
  <c r="E18" i="5"/>
  <c r="F11" i="5"/>
  <c r="F12" i="5"/>
  <c r="F13" i="5"/>
  <c r="F14" i="5"/>
  <c r="F15" i="5"/>
  <c r="F16" i="5"/>
  <c r="F17" i="5"/>
  <c r="E11" i="5"/>
  <c r="E12" i="5"/>
  <c r="E13" i="5"/>
  <c r="E14" i="5"/>
  <c r="E15" i="5"/>
  <c r="E17" i="5"/>
  <c r="AC199" i="13"/>
  <c r="AD185" i="13"/>
  <c r="AD184" i="13"/>
  <c r="O169" i="13"/>
  <c r="O168" i="13"/>
  <c r="O165" i="13"/>
  <c r="L169" i="13"/>
  <c r="K169" i="13"/>
  <c r="L168" i="13"/>
  <c r="K168" i="13"/>
  <c r="L165" i="13"/>
  <c r="K165" i="13"/>
  <c r="I168" i="13"/>
  <c r="I163" i="13" s="1"/>
  <c r="I169" i="13"/>
  <c r="I164" i="13" s="1"/>
  <c r="H168" i="13"/>
  <c r="H163" i="13" s="1"/>
  <c r="H169" i="13"/>
  <c r="H164" i="13" s="1"/>
  <c r="I165" i="13"/>
  <c r="I162" i="13" s="1"/>
  <c r="H165" i="13"/>
  <c r="H162" i="13" s="1"/>
  <c r="S107" i="13"/>
  <c r="S106" i="13"/>
  <c r="E148" i="13"/>
  <c r="E147" i="13"/>
  <c r="E146" i="13"/>
  <c r="F142" i="13"/>
  <c r="E142" i="13"/>
  <c r="E141" i="13"/>
  <c r="G141" i="13" s="1"/>
  <c r="E140" i="13"/>
  <c r="G140" i="13" s="1"/>
  <c r="F139" i="13"/>
  <c r="E139" i="13"/>
  <c r="E138" i="13"/>
  <c r="G138" i="13" s="1"/>
  <c r="E137" i="13"/>
  <c r="G137" i="13" s="1"/>
  <c r="F136" i="13"/>
  <c r="E136" i="13"/>
  <c r="F135" i="13"/>
  <c r="E135" i="13"/>
  <c r="F134" i="13"/>
  <c r="E134" i="13"/>
  <c r="E133" i="13"/>
  <c r="E132" i="13"/>
  <c r="E131" i="13"/>
  <c r="E130" i="13"/>
  <c r="E129" i="13"/>
  <c r="E128" i="13"/>
  <c r="E127" i="13"/>
  <c r="E126" i="13"/>
  <c r="G126" i="13" s="1"/>
  <c r="E125" i="13"/>
  <c r="F124" i="13"/>
  <c r="E124" i="13"/>
  <c r="E123" i="13"/>
  <c r="G123" i="13" s="1"/>
  <c r="E122" i="13"/>
  <c r="G122" i="13" s="1"/>
  <c r="F111" i="13"/>
  <c r="E111" i="13"/>
  <c r="F110" i="13"/>
  <c r="E110" i="13"/>
  <c r="F109" i="13"/>
  <c r="E109" i="13"/>
  <c r="F108" i="13"/>
  <c r="E108" i="13"/>
  <c r="F107" i="13"/>
  <c r="E107" i="13"/>
  <c r="F106" i="13"/>
  <c r="E106" i="13"/>
  <c r="E105" i="13"/>
  <c r="G104" i="13"/>
  <c r="F102" i="13"/>
  <c r="E102" i="13"/>
  <c r="F101" i="13"/>
  <c r="E101" i="13"/>
  <c r="F100" i="13"/>
  <c r="E100" i="13"/>
  <c r="S84" i="13"/>
  <c r="S82" i="13"/>
  <c r="S81" i="13"/>
  <c r="S79" i="13"/>
  <c r="BA78" i="13"/>
  <c r="BA76" i="13"/>
  <c r="AX76" i="13"/>
  <c r="AS76" i="13"/>
  <c r="AN76" i="13"/>
  <c r="AI76" i="13"/>
  <c r="AD76" i="13"/>
  <c r="Y76" i="13"/>
  <c r="V76" i="13"/>
  <c r="F96" i="13"/>
  <c r="E96" i="13"/>
  <c r="F95" i="13"/>
  <c r="E95" i="13"/>
  <c r="F94" i="13"/>
  <c r="E94" i="13"/>
  <c r="E78" i="13"/>
  <c r="E77" i="13"/>
  <c r="E76" i="13"/>
  <c r="F75" i="13"/>
  <c r="E75" i="13"/>
  <c r="F74" i="13"/>
  <c r="E74" i="13"/>
  <c r="F73" i="13"/>
  <c r="E73" i="13"/>
  <c r="AQ195" i="13"/>
  <c r="AP195" i="13"/>
  <c r="AQ194" i="13"/>
  <c r="AP194" i="13"/>
  <c r="AA196" i="13"/>
  <c r="AB196" i="13"/>
  <c r="AA195" i="13"/>
  <c r="AB195" i="13"/>
  <c r="AA194" i="13"/>
  <c r="AB194" i="13"/>
  <c r="F48" i="13"/>
  <c r="E48" i="13"/>
  <c r="F47" i="13"/>
  <c r="E47" i="13"/>
  <c r="F46" i="13"/>
  <c r="E46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8" i="13"/>
  <c r="F39" i="13"/>
  <c r="E38" i="13"/>
  <c r="E39" i="13"/>
  <c r="F37" i="13"/>
  <c r="E37" i="13"/>
  <c r="AX67" i="13"/>
  <c r="AX61" i="13"/>
  <c r="AN60" i="13"/>
  <c r="AN58" i="13"/>
  <c r="AN55" i="13"/>
  <c r="H25" i="3"/>
  <c r="E25" i="3"/>
  <c r="D23" i="3"/>
  <c r="K8" i="2"/>
  <c r="Z8" i="2"/>
  <c r="Y9" i="2"/>
  <c r="B24" i="8"/>
  <c r="D23" i="8"/>
  <c r="C22" i="8"/>
  <c r="D22" i="8" s="1"/>
  <c r="D21" i="8"/>
  <c r="D20" i="8"/>
  <c r="D18" i="8"/>
  <c r="C17" i="8"/>
  <c r="D17" i="8" s="1"/>
  <c r="D16" i="8"/>
  <c r="D15" i="8"/>
  <c r="D13" i="8"/>
  <c r="D12" i="8"/>
  <c r="C11" i="8" s="1"/>
  <c r="D11" i="8" s="1"/>
  <c r="D10" i="8"/>
  <c r="D9" i="8"/>
  <c r="C8" i="8" s="1"/>
  <c r="D8" i="8" s="1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D206" i="13"/>
  <c r="AI202" i="13"/>
  <c r="AS200" i="13"/>
  <c r="AS208" i="13"/>
  <c r="AX200" i="13"/>
  <c r="AX208" i="13"/>
  <c r="AD207" i="13"/>
  <c r="AI201" i="13"/>
  <c r="AS201" i="13"/>
  <c r="AS207" i="13"/>
  <c r="AX207" i="13"/>
  <c r="AD200" i="13"/>
  <c r="AD201" i="13"/>
  <c r="G84" i="13"/>
  <c r="G82" i="13"/>
  <c r="G83" i="13"/>
  <c r="C14" i="8"/>
  <c r="D14" i="8" s="1"/>
  <c r="C19" i="8"/>
  <c r="D19" i="8"/>
  <c r="G86" i="13"/>
  <c r="G78" i="13"/>
  <c r="AD202" i="13"/>
  <c r="AD208" i="13"/>
  <c r="AI200" i="13"/>
  <c r="AS202" i="13"/>
  <c r="AS206" i="13"/>
  <c r="AX202" i="13"/>
  <c r="AX206" i="13"/>
  <c r="G103" i="13"/>
  <c r="S158" i="13" l="1"/>
  <c r="R157" i="13"/>
  <c r="S157" i="13" s="1"/>
  <c r="V157" i="13"/>
  <c r="U156" i="13"/>
  <c r="V156" i="13" s="1"/>
  <c r="Y158" i="13"/>
  <c r="X157" i="13"/>
  <c r="AI157" i="13"/>
  <c r="AH156" i="13"/>
  <c r="AI156" i="13" s="1"/>
  <c r="AS157" i="13"/>
  <c r="AR156" i="13"/>
  <c r="AS156" i="13" s="1"/>
  <c r="AX157" i="13"/>
  <c r="AW156" i="13"/>
  <c r="AX156" i="13" s="1"/>
  <c r="BA157" i="13"/>
  <c r="AZ156" i="13"/>
  <c r="BA156" i="13" s="1"/>
  <c r="Z199" i="13"/>
  <c r="AD199" i="13" s="1"/>
  <c r="Z158" i="13"/>
  <c r="AD158" i="13" s="1"/>
  <c r="S156" i="13"/>
  <c r="Y156" i="13"/>
  <c r="AD156" i="13"/>
  <c r="AN156" i="13"/>
  <c r="AS158" i="13"/>
  <c r="AX158" i="13"/>
  <c r="AI158" i="13"/>
  <c r="BA158" i="13"/>
  <c r="V158" i="13"/>
  <c r="Y157" i="13"/>
  <c r="AD157" i="13"/>
  <c r="AN157" i="13"/>
  <c r="AN158" i="13"/>
  <c r="P168" i="13"/>
  <c r="G99" i="13"/>
  <c r="G98" i="13"/>
  <c r="G70" i="13"/>
  <c r="G71" i="13"/>
  <c r="Z188" i="13"/>
  <c r="Z11" i="13" s="1"/>
  <c r="Z28" i="13" s="1"/>
  <c r="AC189" i="13"/>
  <c r="AC12" i="13" s="1"/>
  <c r="AC29" i="13" s="1"/>
  <c r="J203" i="13"/>
  <c r="J205" i="13"/>
  <c r="P205" i="13"/>
  <c r="AN204" i="13"/>
  <c r="E165" i="13"/>
  <c r="P165" i="13"/>
  <c r="M194" i="13"/>
  <c r="Y196" i="13"/>
  <c r="AI195" i="13"/>
  <c r="S204" i="13"/>
  <c r="V203" i="13"/>
  <c r="V205" i="13"/>
  <c r="Y204" i="13"/>
  <c r="AD204" i="13"/>
  <c r="J204" i="13"/>
  <c r="G68" i="13"/>
  <c r="G61" i="13"/>
  <c r="G191" i="13"/>
  <c r="G192" i="13"/>
  <c r="AD203" i="13"/>
  <c r="AI205" i="13"/>
  <c r="AS205" i="13"/>
  <c r="AD205" i="13"/>
  <c r="AX205" i="13"/>
  <c r="G105" i="13"/>
  <c r="G55" i="13"/>
  <c r="AX204" i="13"/>
  <c r="BA205" i="13"/>
  <c r="AD182" i="13"/>
  <c r="Z198" i="13"/>
  <c r="AC188" i="13"/>
  <c r="AC11" i="13" s="1"/>
  <c r="AC28" i="13" s="1"/>
  <c r="AE189" i="13"/>
  <c r="AE12" i="13" s="1"/>
  <c r="AE29" i="13" s="1"/>
  <c r="AM188" i="13"/>
  <c r="AM11" i="13" s="1"/>
  <c r="AM28" i="13" s="1"/>
  <c r="AO189" i="13"/>
  <c r="AO12" i="13" s="1"/>
  <c r="AO29" i="13" s="1"/>
  <c r="V204" i="13"/>
  <c r="G53" i="13"/>
  <c r="G175" i="13"/>
  <c r="G177" i="13"/>
  <c r="G185" i="13"/>
  <c r="G190" i="13"/>
  <c r="AN203" i="13"/>
  <c r="AX203" i="13"/>
  <c r="G186" i="13"/>
  <c r="AI203" i="13"/>
  <c r="AH189" i="13"/>
  <c r="AH12" i="13" s="1"/>
  <c r="AH29" i="13" s="1"/>
  <c r="G132" i="13"/>
  <c r="AE199" i="13"/>
  <c r="AD195" i="13"/>
  <c r="G133" i="13"/>
  <c r="AH199" i="13"/>
  <c r="AN181" i="13"/>
  <c r="M203" i="13"/>
  <c r="Y203" i="13"/>
  <c r="Z189" i="13"/>
  <c r="Z12" i="13" s="1"/>
  <c r="Z29" i="13" s="1"/>
  <c r="AH188" i="13"/>
  <c r="AH11" i="13" s="1"/>
  <c r="AH28" i="13" s="1"/>
  <c r="Y205" i="13"/>
  <c r="Y194" i="13"/>
  <c r="Y195" i="13"/>
  <c r="AX195" i="13"/>
  <c r="AI204" i="13"/>
  <c r="G54" i="13"/>
  <c r="S195" i="13"/>
  <c r="M164" i="13"/>
  <c r="AN195" i="13"/>
  <c r="Q197" i="13"/>
  <c r="Q187" i="13"/>
  <c r="Q10" i="13" s="1"/>
  <c r="Q27" i="13" s="1"/>
  <c r="Q199" i="13"/>
  <c r="Q189" i="13"/>
  <c r="Q12" i="13" s="1"/>
  <c r="Q29" i="13" s="1"/>
  <c r="T198" i="13"/>
  <c r="T188" i="13"/>
  <c r="T11" i="13" s="1"/>
  <c r="T28" i="13" s="1"/>
  <c r="W197" i="13"/>
  <c r="W187" i="13"/>
  <c r="W10" i="13" s="1"/>
  <c r="W27" i="13" s="1"/>
  <c r="W199" i="13"/>
  <c r="W189" i="13"/>
  <c r="W12" i="13" s="1"/>
  <c r="W29" i="13" s="1"/>
  <c r="AE197" i="13"/>
  <c r="AE187" i="13"/>
  <c r="AE10" i="13" s="1"/>
  <c r="AE27" i="13" s="1"/>
  <c r="AJ199" i="13"/>
  <c r="AJ189" i="13"/>
  <c r="AJ12" i="13" s="1"/>
  <c r="AJ29" i="13" s="1"/>
  <c r="AO197" i="13"/>
  <c r="AO187" i="13"/>
  <c r="AO10" i="13" s="1"/>
  <c r="AO27" i="13" s="1"/>
  <c r="AR198" i="13"/>
  <c r="AR188" i="13"/>
  <c r="AR11" i="13" s="1"/>
  <c r="AR28" i="13" s="1"/>
  <c r="AT198" i="13"/>
  <c r="AT188" i="13"/>
  <c r="AT11" i="13" s="1"/>
  <c r="AT28" i="13" s="1"/>
  <c r="AY197" i="13"/>
  <c r="AY187" i="13"/>
  <c r="AY10" i="13" s="1"/>
  <c r="AY27" i="13" s="1"/>
  <c r="AZ198" i="13"/>
  <c r="AZ188" i="13"/>
  <c r="AZ11" i="13" s="1"/>
  <c r="AZ28" i="13" s="1"/>
  <c r="R197" i="13"/>
  <c r="R187" i="13"/>
  <c r="R10" i="13" s="1"/>
  <c r="R27" i="13" s="1"/>
  <c r="R199" i="13"/>
  <c r="R189" i="13"/>
  <c r="R12" i="13" s="1"/>
  <c r="R29" i="13" s="1"/>
  <c r="U198" i="13"/>
  <c r="U188" i="13"/>
  <c r="U11" i="13" s="1"/>
  <c r="U28" i="13" s="1"/>
  <c r="X197" i="13"/>
  <c r="X187" i="13"/>
  <c r="X10" i="13" s="1"/>
  <c r="X27" i="13" s="1"/>
  <c r="X199" i="13"/>
  <c r="X189" i="13"/>
  <c r="X12" i="13" s="1"/>
  <c r="X29" i="13" s="1"/>
  <c r="AC197" i="13"/>
  <c r="AC187" i="13"/>
  <c r="AC10" i="13" s="1"/>
  <c r="AC27" i="13" s="1"/>
  <c r="AE198" i="13"/>
  <c r="AE188" i="13"/>
  <c r="AE11" i="13" s="1"/>
  <c r="AE28" i="13" s="1"/>
  <c r="AM197" i="13"/>
  <c r="AM187" i="13"/>
  <c r="AM10" i="13" s="1"/>
  <c r="AM27" i="13" s="1"/>
  <c r="AO198" i="13"/>
  <c r="AO188" i="13"/>
  <c r="AO11" i="13" s="1"/>
  <c r="AO28" i="13" s="1"/>
  <c r="AR199" i="13"/>
  <c r="AR189" i="13"/>
  <c r="AR12" i="13" s="1"/>
  <c r="AR29" i="13" s="1"/>
  <c r="AW198" i="13"/>
  <c r="AW188" i="13"/>
  <c r="AW11" i="13" s="1"/>
  <c r="AW28" i="13" s="1"/>
  <c r="AY198" i="13"/>
  <c r="AY188" i="13"/>
  <c r="AY11" i="13" s="1"/>
  <c r="AY28" i="13" s="1"/>
  <c r="AZ199" i="13"/>
  <c r="AZ189" i="13"/>
  <c r="AZ12" i="13" s="1"/>
  <c r="AZ29" i="13" s="1"/>
  <c r="AN205" i="13"/>
  <c r="AS203" i="13"/>
  <c r="AS204" i="13"/>
  <c r="BA203" i="13"/>
  <c r="Q198" i="13"/>
  <c r="Q188" i="13"/>
  <c r="Q11" i="13" s="1"/>
  <c r="Q28" i="13" s="1"/>
  <c r="T197" i="13"/>
  <c r="T187" i="13"/>
  <c r="T10" i="13" s="1"/>
  <c r="T27" i="13" s="1"/>
  <c r="T199" i="13"/>
  <c r="T189" i="13"/>
  <c r="T12" i="13" s="1"/>
  <c r="T29" i="13" s="1"/>
  <c r="W198" i="13"/>
  <c r="W188" i="13"/>
  <c r="W11" i="13" s="1"/>
  <c r="W28" i="13" s="1"/>
  <c r="Z197" i="13"/>
  <c r="Z187" i="13"/>
  <c r="Z10" i="13" s="1"/>
  <c r="Z27" i="13" s="1"/>
  <c r="AJ197" i="13"/>
  <c r="AJ187" i="13"/>
  <c r="AJ10" i="13" s="1"/>
  <c r="AJ27" i="13" s="1"/>
  <c r="AT197" i="13"/>
  <c r="AT187" i="13"/>
  <c r="AT10" i="13" s="1"/>
  <c r="AT27" i="13" s="1"/>
  <c r="AT199" i="13"/>
  <c r="AT189" i="13"/>
  <c r="AT12" i="13" s="1"/>
  <c r="AT29" i="13" s="1"/>
  <c r="AY199" i="13"/>
  <c r="AY189" i="13"/>
  <c r="AY12" i="13" s="1"/>
  <c r="AY29" i="13" s="1"/>
  <c r="AS195" i="13"/>
  <c r="V195" i="13"/>
  <c r="BA195" i="13"/>
  <c r="R198" i="13"/>
  <c r="R188" i="13"/>
  <c r="R11" i="13" s="1"/>
  <c r="R28" i="13" s="1"/>
  <c r="U197" i="13"/>
  <c r="U187" i="13"/>
  <c r="U10" i="13" s="1"/>
  <c r="U27" i="13" s="1"/>
  <c r="U199" i="13"/>
  <c r="U189" i="13"/>
  <c r="U12" i="13" s="1"/>
  <c r="U29" i="13" s="1"/>
  <c r="X198" i="13"/>
  <c r="X188" i="13"/>
  <c r="X11" i="13" s="1"/>
  <c r="X28" i="13" s="1"/>
  <c r="AH197" i="13"/>
  <c r="AH187" i="13"/>
  <c r="AH10" i="13" s="1"/>
  <c r="AH27" i="13" s="1"/>
  <c r="AJ198" i="13"/>
  <c r="AJ188" i="13"/>
  <c r="AJ11" i="13" s="1"/>
  <c r="AJ28" i="13" s="1"/>
  <c r="AM199" i="13"/>
  <c r="AM189" i="13"/>
  <c r="AM12" i="13" s="1"/>
  <c r="AM29" i="13" s="1"/>
  <c r="AR197" i="13"/>
  <c r="AR187" i="13"/>
  <c r="AR10" i="13" s="1"/>
  <c r="AR27" i="13" s="1"/>
  <c r="AW197" i="13"/>
  <c r="AW187" i="13"/>
  <c r="AW10" i="13" s="1"/>
  <c r="AW27" i="13" s="1"/>
  <c r="AW199" i="13"/>
  <c r="AW189" i="13"/>
  <c r="AW12" i="13" s="1"/>
  <c r="AW29" i="13" s="1"/>
  <c r="AZ197" i="13"/>
  <c r="AZ187" i="13"/>
  <c r="AZ10" i="13" s="1"/>
  <c r="AZ27" i="13" s="1"/>
  <c r="G57" i="13"/>
  <c r="G56" i="13"/>
  <c r="G60" i="13"/>
  <c r="G59" i="13"/>
  <c r="G67" i="13"/>
  <c r="G146" i="13"/>
  <c r="G76" i="13"/>
  <c r="G52" i="13"/>
  <c r="N198" i="13"/>
  <c r="N188" i="13"/>
  <c r="N11" i="13" s="1"/>
  <c r="N28" i="13" s="1"/>
  <c r="N197" i="13"/>
  <c r="N187" i="13"/>
  <c r="N10" i="13" s="1"/>
  <c r="N27" i="13" s="1"/>
  <c r="K156" i="13"/>
  <c r="K157" i="13"/>
  <c r="G184" i="13"/>
  <c r="L157" i="13"/>
  <c r="O158" i="13"/>
  <c r="K158" i="13"/>
  <c r="L156" i="13"/>
  <c r="L158" i="13"/>
  <c r="G94" i="13"/>
  <c r="G38" i="13"/>
  <c r="AD160" i="13"/>
  <c r="S194" i="13"/>
  <c r="F169" i="13"/>
  <c r="G47" i="13"/>
  <c r="AM198" i="13"/>
  <c r="AO199" i="13"/>
  <c r="F204" i="13"/>
  <c r="E168" i="13"/>
  <c r="G124" i="13"/>
  <c r="G135" i="13"/>
  <c r="G147" i="13"/>
  <c r="G63" i="13"/>
  <c r="G125" i="13"/>
  <c r="AD159" i="13"/>
  <c r="G128" i="13"/>
  <c r="AN159" i="13"/>
  <c r="G139" i="13"/>
  <c r="G42" i="13"/>
  <c r="G48" i="13"/>
  <c r="G50" i="13"/>
  <c r="E203" i="13"/>
  <c r="G176" i="13"/>
  <c r="Y161" i="13"/>
  <c r="AI160" i="13"/>
  <c r="AS160" i="13"/>
  <c r="G129" i="13"/>
  <c r="Y160" i="13"/>
  <c r="E205" i="13"/>
  <c r="G109" i="13"/>
  <c r="S161" i="13"/>
  <c r="V160" i="13"/>
  <c r="Y159" i="13"/>
  <c r="F205" i="13"/>
  <c r="P181" i="13"/>
  <c r="O203" i="13"/>
  <c r="F203" i="13" s="1"/>
  <c r="E204" i="13"/>
  <c r="G37" i="13"/>
  <c r="G51" i="13"/>
  <c r="G73" i="13"/>
  <c r="G75" i="13"/>
  <c r="G96" i="13"/>
  <c r="G18" i="5"/>
  <c r="AX159" i="13"/>
  <c r="G95" i="13"/>
  <c r="G49" i="13"/>
  <c r="G44" i="13"/>
  <c r="G13" i="5"/>
  <c r="G41" i="13"/>
  <c r="G40" i="13"/>
  <c r="V183" i="13"/>
  <c r="S206" i="13"/>
  <c r="S208" i="13"/>
  <c r="BA206" i="13"/>
  <c r="BA208" i="13"/>
  <c r="Y206" i="13"/>
  <c r="AD173" i="13"/>
  <c r="BA160" i="13"/>
  <c r="G24" i="5"/>
  <c r="G23" i="5"/>
  <c r="G22" i="5"/>
  <c r="G19" i="5"/>
  <c r="G16" i="5"/>
  <c r="G15" i="5"/>
  <c r="G14" i="5"/>
  <c r="G12" i="5"/>
  <c r="G131" i="13"/>
  <c r="G107" i="13"/>
  <c r="Y208" i="13"/>
  <c r="AD196" i="13"/>
  <c r="BA204" i="13"/>
  <c r="AD181" i="13"/>
  <c r="N158" i="13"/>
  <c r="E169" i="13"/>
  <c r="P169" i="13"/>
  <c r="E162" i="13"/>
  <c r="G100" i="13"/>
  <c r="F165" i="13"/>
  <c r="F168" i="13"/>
  <c r="G148" i="13"/>
  <c r="M205" i="13"/>
  <c r="P204" i="13"/>
  <c r="S203" i="13"/>
  <c r="AC198" i="13"/>
  <c r="AH198" i="13"/>
  <c r="J183" i="13"/>
  <c r="M182" i="13"/>
  <c r="S181" i="13"/>
  <c r="M200" i="13"/>
  <c r="M202" i="13"/>
  <c r="P200" i="13"/>
  <c r="P202" i="13"/>
  <c r="S201" i="13"/>
  <c r="V200" i="13"/>
  <c r="V202" i="13"/>
  <c r="G74" i="13"/>
  <c r="G46" i="13"/>
  <c r="G43" i="13"/>
  <c r="G62" i="13"/>
  <c r="V159" i="13"/>
  <c r="S183" i="13"/>
  <c r="BA201" i="13"/>
  <c r="AN202" i="13"/>
  <c r="J207" i="13"/>
  <c r="M207" i="13"/>
  <c r="S207" i="13"/>
  <c r="G39" i="13"/>
  <c r="V196" i="13"/>
  <c r="AN196" i="13"/>
  <c r="G101" i="13"/>
  <c r="G106" i="13"/>
  <c r="G108" i="13"/>
  <c r="G110" i="13"/>
  <c r="G111" i="13"/>
  <c r="G127" i="13"/>
  <c r="G130" i="13"/>
  <c r="G134" i="13"/>
  <c r="G136" i="13"/>
  <c r="G142" i="13"/>
  <c r="AS173" i="13"/>
  <c r="Y182" i="13"/>
  <c r="F162" i="13"/>
  <c r="E163" i="13"/>
  <c r="O156" i="13"/>
  <c r="P156" i="13" s="1"/>
  <c r="P162" i="13"/>
  <c r="AS182" i="13"/>
  <c r="F164" i="13"/>
  <c r="M196" i="13"/>
  <c r="G102" i="13"/>
  <c r="G45" i="13"/>
  <c r="AN182" i="13"/>
  <c r="J201" i="13"/>
  <c r="M201" i="13"/>
  <c r="M206" i="13"/>
  <c r="M208" i="13"/>
  <c r="P206" i="13"/>
  <c r="P208" i="13"/>
  <c r="V207" i="13"/>
  <c r="BA207" i="13"/>
  <c r="G77" i="13"/>
  <c r="S159" i="13"/>
  <c r="S160" i="13"/>
  <c r="P173" i="13"/>
  <c r="P174" i="13"/>
  <c r="S173" i="13"/>
  <c r="V173" i="13"/>
  <c r="J181" i="13"/>
  <c r="P183" i="13"/>
  <c r="S182" i="13"/>
  <c r="V181" i="13"/>
  <c r="G25" i="5"/>
  <c r="G17" i="5"/>
  <c r="G10" i="5"/>
  <c r="G69" i="13"/>
  <c r="G11" i="5"/>
  <c r="G58" i="13"/>
  <c r="AX196" i="13"/>
  <c r="G80" i="13"/>
  <c r="C24" i="8"/>
  <c r="D5" i="8"/>
  <c r="D24" i="8" s="1"/>
  <c r="M204" i="13"/>
  <c r="V161" i="13"/>
  <c r="AD161" i="13"/>
  <c r="AI159" i="13"/>
  <c r="AI161" i="13"/>
  <c r="AN161" i="13"/>
  <c r="AS159" i="13"/>
  <c r="AX160" i="13"/>
  <c r="BA159" i="13"/>
  <c r="J174" i="13"/>
  <c r="BA173" i="13"/>
  <c r="BA181" i="13"/>
  <c r="BA183" i="13"/>
  <c r="S205" i="13"/>
  <c r="G172" i="13"/>
  <c r="P172" i="13"/>
  <c r="S172" i="13"/>
  <c r="S174" i="13"/>
  <c r="Y173" i="13"/>
  <c r="AD172" i="13"/>
  <c r="AD174" i="13"/>
  <c r="AN172" i="13"/>
  <c r="AN174" i="13"/>
  <c r="AS172" i="13"/>
  <c r="AS174" i="13"/>
  <c r="AX173" i="13"/>
  <c r="AX172" i="13"/>
  <c r="AX174" i="13"/>
  <c r="BA172" i="13"/>
  <c r="BA174" i="13"/>
  <c r="AI181" i="13"/>
  <c r="AI183" i="13"/>
  <c r="BA182" i="13"/>
  <c r="J200" i="13"/>
  <c r="J202" i="13"/>
  <c r="P201" i="13"/>
  <c r="S200" i="13"/>
  <c r="S202" i="13"/>
  <c r="V201" i="13"/>
  <c r="BA200" i="13"/>
  <c r="BA202" i="13"/>
  <c r="AN200" i="13"/>
  <c r="AN201" i="13"/>
  <c r="J206" i="13"/>
  <c r="J208" i="13"/>
  <c r="P207" i="13"/>
  <c r="V206" i="13"/>
  <c r="V208" i="13"/>
  <c r="Y207" i="13"/>
  <c r="G208" i="13"/>
  <c r="O157" i="13"/>
  <c r="P163" i="13"/>
  <c r="F163" i="13"/>
  <c r="G173" i="13"/>
  <c r="AN160" i="13"/>
  <c r="AS161" i="13"/>
  <c r="AX161" i="13"/>
  <c r="BA161" i="13"/>
  <c r="J173" i="13"/>
  <c r="F174" i="13"/>
  <c r="G174" i="13" s="1"/>
  <c r="AI182" i="13"/>
  <c r="AN183" i="13"/>
  <c r="AX183" i="13"/>
  <c r="G200" i="13"/>
  <c r="G201" i="13"/>
  <c r="AX182" i="13"/>
  <c r="G206" i="13"/>
  <c r="G207" i="13"/>
  <c r="J182" i="13"/>
  <c r="M181" i="13"/>
  <c r="M183" i="13"/>
  <c r="P182" i="13"/>
  <c r="V182" i="13"/>
  <c r="Y181" i="13"/>
  <c r="Y183" i="13"/>
  <c r="AX181" i="13"/>
  <c r="AS181" i="13"/>
  <c r="AS183" i="13"/>
  <c r="AX28" i="13" l="1"/>
  <c r="AX27" i="13"/>
  <c r="AS29" i="13"/>
  <c r="M156" i="13"/>
  <c r="AS27" i="13"/>
  <c r="F159" i="13"/>
  <c r="I156" i="13"/>
  <c r="H156" i="13"/>
  <c r="E156" i="13" s="1"/>
  <c r="E159" i="13"/>
  <c r="AS28" i="13"/>
  <c r="I189" i="13"/>
  <c r="I12" i="13" s="1"/>
  <c r="I29" i="13" s="1"/>
  <c r="F161" i="13"/>
  <c r="I158" i="13"/>
  <c r="F158" i="13" s="1"/>
  <c r="F160" i="13"/>
  <c r="I157" i="13"/>
  <c r="F157" i="13" s="1"/>
  <c r="H157" i="13"/>
  <c r="E157" i="13" s="1"/>
  <c r="E160" i="13"/>
  <c r="H189" i="13"/>
  <c r="H12" i="13" s="1"/>
  <c r="H29" i="13" s="1"/>
  <c r="H158" i="13"/>
  <c r="E158" i="13" s="1"/>
  <c r="E161" i="13"/>
  <c r="AX29" i="13"/>
  <c r="I187" i="13"/>
  <c r="I10" i="13" s="1"/>
  <c r="I27" i="13" s="1"/>
  <c r="O187" i="13"/>
  <c r="O10" i="13" s="1"/>
  <c r="O27" i="13" s="1"/>
  <c r="M158" i="13"/>
  <c r="M157" i="13"/>
  <c r="O188" i="13"/>
  <c r="P158" i="13"/>
  <c r="H188" i="13"/>
  <c r="H11" i="13" s="1"/>
  <c r="H28" i="13" s="1"/>
  <c r="J158" i="13"/>
  <c r="AD198" i="13"/>
  <c r="J194" i="13"/>
  <c r="G165" i="13"/>
  <c r="G72" i="13"/>
  <c r="G97" i="13"/>
  <c r="AS198" i="13"/>
  <c r="AD189" i="13"/>
  <c r="AX199" i="13"/>
  <c r="S197" i="13"/>
  <c r="J196" i="13"/>
  <c r="AI189" i="13"/>
  <c r="P196" i="13"/>
  <c r="P203" i="13"/>
  <c r="AI198" i="13"/>
  <c r="M160" i="13"/>
  <c r="AI199" i="13"/>
  <c r="AX197" i="13"/>
  <c r="M161" i="13"/>
  <c r="BA198" i="13"/>
  <c r="AX198" i="13"/>
  <c r="AI28" i="13"/>
  <c r="AI197" i="13"/>
  <c r="AN198" i="13"/>
  <c r="V198" i="13"/>
  <c r="J161" i="13"/>
  <c r="AS199" i="13"/>
  <c r="Y198" i="13"/>
  <c r="V197" i="13"/>
  <c r="S198" i="13"/>
  <c r="S187" i="13"/>
  <c r="S199" i="13"/>
  <c r="AN188" i="13"/>
  <c r="BA197" i="13"/>
  <c r="AN199" i="13"/>
  <c r="AS187" i="13"/>
  <c r="G204" i="13"/>
  <c r="H199" i="13"/>
  <c r="AS197" i="13"/>
  <c r="Y197" i="13"/>
  <c r="I199" i="13"/>
  <c r="V199" i="13"/>
  <c r="J189" i="13"/>
  <c r="I198" i="13"/>
  <c r="I188" i="13"/>
  <c r="I11" i="13" s="1"/>
  <c r="I28" i="13" s="1"/>
  <c r="AI187" i="13"/>
  <c r="BA187" i="13"/>
  <c r="AX189" i="13"/>
  <c r="V189" i="13"/>
  <c r="AX187" i="13"/>
  <c r="AS189" i="13"/>
  <c r="AN187" i="13"/>
  <c r="AN197" i="13"/>
  <c r="Y199" i="13"/>
  <c r="Y189" i="13"/>
  <c r="K199" i="13"/>
  <c r="K189" i="13"/>
  <c r="AN29" i="13"/>
  <c r="AN189" i="13"/>
  <c r="BA189" i="13"/>
  <c r="S189" i="13"/>
  <c r="AD187" i="13"/>
  <c r="N199" i="13"/>
  <c r="N189" i="13"/>
  <c r="M159" i="13"/>
  <c r="O199" i="13"/>
  <c r="O189" i="13"/>
  <c r="H197" i="13"/>
  <c r="H187" i="13"/>
  <c r="H10" i="13" s="1"/>
  <c r="H27" i="13" s="1"/>
  <c r="Y187" i="13"/>
  <c r="AD197" i="13"/>
  <c r="V187" i="13"/>
  <c r="AD151" i="13"/>
  <c r="BA151" i="13"/>
  <c r="AX151" i="13"/>
  <c r="V151" i="13"/>
  <c r="S151" i="13"/>
  <c r="AS151" i="13"/>
  <c r="Y36" i="13"/>
  <c r="AI194" i="13"/>
  <c r="AI188" i="13"/>
  <c r="AD194" i="13"/>
  <c r="AX194" i="13"/>
  <c r="AD150" i="13"/>
  <c r="AD188" i="13"/>
  <c r="AS194" i="13"/>
  <c r="AN194" i="13"/>
  <c r="AN149" i="13"/>
  <c r="P195" i="13"/>
  <c r="L199" i="13"/>
  <c r="L198" i="13"/>
  <c r="L197" i="13"/>
  <c r="K197" i="13"/>
  <c r="K187" i="13"/>
  <c r="K198" i="13"/>
  <c r="K188" i="13"/>
  <c r="P194" i="13"/>
  <c r="M195" i="13"/>
  <c r="Y188" i="13"/>
  <c r="AS188" i="13"/>
  <c r="AX188" i="13"/>
  <c r="S188" i="13"/>
  <c r="P164" i="13"/>
  <c r="BA149" i="13"/>
  <c r="BA188" i="13"/>
  <c r="E164" i="13"/>
  <c r="V149" i="13"/>
  <c r="V188" i="13"/>
  <c r="H198" i="13"/>
  <c r="O197" i="13"/>
  <c r="P197" i="13" s="1"/>
  <c r="I197" i="13"/>
  <c r="P149" i="13"/>
  <c r="G169" i="13"/>
  <c r="AS196" i="13"/>
  <c r="O198" i="13"/>
  <c r="G168" i="13"/>
  <c r="J195" i="13"/>
  <c r="AS149" i="13"/>
  <c r="AI196" i="13"/>
  <c r="AD149" i="13"/>
  <c r="AN150" i="13"/>
  <c r="Y150" i="13"/>
  <c r="S196" i="13"/>
  <c r="AN151" i="13"/>
  <c r="P151" i="13"/>
  <c r="AI151" i="13"/>
  <c r="G203" i="13"/>
  <c r="G205" i="13"/>
  <c r="Y34" i="13"/>
  <c r="AX149" i="13"/>
  <c r="J150" i="13"/>
  <c r="Y151" i="13"/>
  <c r="AX150" i="13"/>
  <c r="AI149" i="13"/>
  <c r="V194" i="13"/>
  <c r="BA199" i="13"/>
  <c r="V150" i="13"/>
  <c r="Y149" i="13"/>
  <c r="S150" i="13"/>
  <c r="BA150" i="13"/>
  <c r="J151" i="13"/>
  <c r="J149" i="13"/>
  <c r="S149" i="13"/>
  <c r="BA194" i="13"/>
  <c r="P150" i="13"/>
  <c r="BA196" i="13"/>
  <c r="AI35" i="13"/>
  <c r="M150" i="13"/>
  <c r="M149" i="13"/>
  <c r="J160" i="13"/>
  <c r="G162" i="13"/>
  <c r="AI150" i="13"/>
  <c r="P159" i="13"/>
  <c r="J159" i="13"/>
  <c r="AS150" i="13"/>
  <c r="G181" i="13"/>
  <c r="V35" i="13"/>
  <c r="P161" i="13"/>
  <c r="G182" i="13"/>
  <c r="AD34" i="13"/>
  <c r="S34" i="13"/>
  <c r="G163" i="13"/>
  <c r="P160" i="13"/>
  <c r="G202" i="13"/>
  <c r="G183" i="13"/>
  <c r="V34" i="13"/>
  <c r="J29" i="13" l="1"/>
  <c r="J157" i="13"/>
  <c r="F156" i="13"/>
  <c r="G156" i="13" s="1"/>
  <c r="J156" i="13"/>
  <c r="N12" i="13"/>
  <c r="N29" i="13" s="1"/>
  <c r="O11" i="13"/>
  <c r="O28" i="13" s="1"/>
  <c r="P28" i="13" s="1"/>
  <c r="O12" i="13"/>
  <c r="O29" i="13" s="1"/>
  <c r="E187" i="13"/>
  <c r="K10" i="13"/>
  <c r="F188" i="13"/>
  <c r="L11" i="13"/>
  <c r="E188" i="13"/>
  <c r="K11" i="13"/>
  <c r="F187" i="13"/>
  <c r="L10" i="13"/>
  <c r="F189" i="13"/>
  <c r="L12" i="13"/>
  <c r="E189" i="13"/>
  <c r="K12" i="13"/>
  <c r="P157" i="13"/>
  <c r="P187" i="13"/>
  <c r="G158" i="13"/>
  <c r="P188" i="13"/>
  <c r="AX12" i="13"/>
  <c r="AN34" i="13"/>
  <c r="AD12" i="13"/>
  <c r="AS36" i="13"/>
  <c r="AN35" i="13"/>
  <c r="AS34" i="13"/>
  <c r="V27" i="13"/>
  <c r="P199" i="13"/>
  <c r="S29" i="13"/>
  <c r="AI27" i="13"/>
  <c r="AI29" i="13"/>
  <c r="AN11" i="13"/>
  <c r="Y28" i="13"/>
  <c r="S27" i="13"/>
  <c r="J188" i="13"/>
  <c r="Y27" i="13"/>
  <c r="V28" i="13"/>
  <c r="BA28" i="13"/>
  <c r="AN28" i="13"/>
  <c r="S28" i="13"/>
  <c r="V29" i="13"/>
  <c r="BA27" i="13"/>
  <c r="P27" i="13"/>
  <c r="M199" i="13"/>
  <c r="AD29" i="13"/>
  <c r="AD28" i="13"/>
  <c r="AD27" i="13"/>
  <c r="E197" i="13"/>
  <c r="F199" i="13"/>
  <c r="J12" i="13"/>
  <c r="J199" i="13"/>
  <c r="P189" i="13"/>
  <c r="AN27" i="13"/>
  <c r="BA29" i="13"/>
  <c r="E199" i="13"/>
  <c r="AN10" i="13"/>
  <c r="J187" i="13"/>
  <c r="J27" i="13"/>
  <c r="J28" i="13"/>
  <c r="Y12" i="13"/>
  <c r="Y29" i="13"/>
  <c r="AX10" i="13"/>
  <c r="AD10" i="13"/>
  <c r="M197" i="13"/>
  <c r="F198" i="13"/>
  <c r="M198" i="13"/>
  <c r="M189" i="13"/>
  <c r="G160" i="13"/>
  <c r="E198" i="13"/>
  <c r="M187" i="13"/>
  <c r="M188" i="13"/>
  <c r="G164" i="13"/>
  <c r="AS12" i="13"/>
  <c r="J198" i="13"/>
  <c r="G161" i="13"/>
  <c r="S10" i="13"/>
  <c r="AS10" i="13"/>
  <c r="AI11" i="13"/>
  <c r="Y10" i="13"/>
  <c r="V11" i="13"/>
  <c r="BA11" i="13"/>
  <c r="V10" i="13"/>
  <c r="J197" i="13"/>
  <c r="F197" i="13"/>
  <c r="G159" i="13"/>
  <c r="P198" i="13"/>
  <c r="P36" i="13"/>
  <c r="P29" i="13" l="1"/>
  <c r="E12" i="13"/>
  <c r="K29" i="13"/>
  <c r="E29" i="13" s="1"/>
  <c r="F10" i="13"/>
  <c r="L27" i="13"/>
  <c r="F11" i="13"/>
  <c r="L28" i="13"/>
  <c r="F12" i="13"/>
  <c r="L29" i="13"/>
  <c r="E11" i="13"/>
  <c r="K28" i="13"/>
  <c r="E28" i="13" s="1"/>
  <c r="E10" i="13"/>
  <c r="K27" i="13"/>
  <c r="E27" i="13" s="1"/>
  <c r="G187" i="13"/>
  <c r="G189" i="13"/>
  <c r="G188" i="13"/>
  <c r="G157" i="13"/>
  <c r="AS11" i="13"/>
  <c r="BA12" i="13"/>
  <c r="AX11" i="13"/>
  <c r="BA10" i="13"/>
  <c r="S12" i="13"/>
  <c r="S36" i="13"/>
  <c r="M11" i="13"/>
  <c r="M35" i="13"/>
  <c r="AI12" i="13"/>
  <c r="AI36" i="13"/>
  <c r="AD11" i="13"/>
  <c r="AD35" i="13"/>
  <c r="J36" i="13"/>
  <c r="AS35" i="13"/>
  <c r="Y11" i="13"/>
  <c r="Y35" i="13"/>
  <c r="P10" i="13"/>
  <c r="P34" i="13"/>
  <c r="J11" i="13"/>
  <c r="J35" i="13"/>
  <c r="J10" i="13"/>
  <c r="J34" i="13"/>
  <c r="AN12" i="13"/>
  <c r="AN36" i="13"/>
  <c r="AD36" i="13"/>
  <c r="P11" i="13"/>
  <c r="P35" i="13"/>
  <c r="AI10" i="13"/>
  <c r="AI34" i="13"/>
  <c r="V12" i="13"/>
  <c r="V36" i="13"/>
  <c r="S11" i="13"/>
  <c r="S35" i="13"/>
  <c r="P12" i="13"/>
  <c r="G199" i="13"/>
  <c r="G198" i="13"/>
  <c r="G197" i="13"/>
  <c r="G12" i="13" l="1"/>
  <c r="G11" i="13"/>
  <c r="G10" i="13"/>
  <c r="M29" i="13"/>
  <c r="F29" i="13"/>
  <c r="G29" i="13" s="1"/>
  <c r="M27" i="13"/>
  <c r="F27" i="13"/>
  <c r="G27" i="13" s="1"/>
  <c r="M28" i="13"/>
  <c r="F28" i="13"/>
  <c r="G28" i="13" s="1"/>
  <c r="M12" i="13"/>
  <c r="M36" i="13"/>
  <c r="G36" i="13"/>
  <c r="M10" i="13"/>
  <c r="M34" i="13"/>
  <c r="G35" i="13" l="1"/>
  <c r="G34" i="13"/>
</calcChain>
</file>

<file path=xl/sharedStrings.xml><?xml version="1.0" encoding="utf-8"?>
<sst xmlns="http://schemas.openxmlformats.org/spreadsheetml/2006/main" count="1001" uniqueCount="441">
  <si>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</si>
  <si>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</si>
  <si>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</si>
  <si>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</si>
  <si>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</si>
  <si>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</si>
  <si>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</si>
  <si>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</si>
  <si>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</si>
  <si>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</si>
  <si>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</si>
  <si>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</si>
  <si>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</si>
  <si>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</si>
  <si>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</si>
  <si>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</si>
  <si>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</si>
  <si>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</si>
  <si>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</si>
  <si>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</si>
  <si>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</si>
  <si>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</si>
  <si>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</si>
  <si>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</si>
  <si>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</si>
  <si>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</si>
  <si>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</si>
  <si>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</si>
  <si>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</si>
  <si>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</si>
  <si>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</si>
  <si>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</si>
  <si>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</si>
  <si>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</si>
  <si>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</si>
  <si>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</si>
  <si>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</si>
  <si>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</si>
  <si>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</si>
  <si>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</si>
  <si>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</si>
  <si>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</si>
  <si>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</si>
  <si>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</si>
  <si>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</si>
  <si>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</si>
  <si>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</si>
  <si>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</si>
  <si>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</si>
  <si>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</si>
  <si>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</si>
  <si>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</si>
  <si>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</si>
  <si>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</si>
  <si>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</si>
  <si>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</si>
  <si>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</si>
  <si>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</si>
  <si>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</si>
  <si>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</si>
  <si>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</si>
  <si>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</si>
  <si>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</si>
  <si>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</si>
  <si>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</si>
  <si>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</si>
  <si>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</si>
  <si>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</si>
  <si>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</si>
  <si>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</si>
  <si>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</si>
  <si>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</si>
  <si>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</si>
  <si>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</si>
  <si>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</si>
  <si>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</si>
  <si>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</si>
  <si>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</si>
  <si>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</si>
  <si>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</si>
  <si>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</si>
  <si>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</si>
  <si>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</si>
  <si>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</si>
  <si>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</si>
  <si>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</si>
  <si>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</si>
  <si>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</si>
  <si>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</si>
  <si>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</si>
  <si>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</si>
  <si>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</si>
  <si>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</si>
  <si>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</si>
  <si>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</si>
  <si>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</si>
  <si>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</si>
  <si>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</si>
  <si>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</si>
  <si>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</si>
  <si>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</si>
  <si>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</si>
  <si>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</si>
  <si>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</si>
  <si>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</si>
  <si>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</si>
  <si>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</si>
  <si>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</si>
  <si>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</si>
  <si>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</si>
  <si>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</si>
  <si>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</si>
  <si>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</si>
  <si>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</si>
  <si>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</si>
  <si>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</si>
  <si>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</si>
  <si>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</si>
  <si>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</si>
  <si>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</si>
  <si>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</si>
  <si>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</si>
  <si>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</si>
  <si>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</si>
  <si>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</si>
  <si>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</si>
  <si>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</si>
  <si>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</si>
  <si>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</si>
  <si>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</si>
  <si>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</si>
  <si>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</si>
  <si>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</si>
  <si>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</si>
  <si>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</si>
  <si>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</si>
  <si>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</si>
  <si>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</si>
  <si>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</si>
  <si>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</si>
  <si>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</si>
  <si>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</si>
  <si>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</si>
  <si>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</si>
  <si>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</si>
  <si>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</si>
  <si>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</si>
  <si>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</si>
  <si>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</si>
  <si>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</si>
  <si>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</si>
  <si>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</si>
  <si>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</si>
  <si>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</si>
  <si>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</si>
  <si>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</si>
  <si>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</si>
  <si>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</si>
  <si>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</si>
  <si>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</si>
  <si>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</si>
  <si>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</si>
  <si>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</si>
  <si>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</si>
  <si>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</si>
  <si>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</si>
  <si>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</si>
  <si>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</si>
  <si>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</si>
  <si>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</si>
  <si>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</si>
  <si>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</si>
  <si>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</si>
  <si>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</si>
  <si>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</si>
  <si>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</si>
  <si>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</si>
  <si>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</si>
  <si>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</si>
  <si>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</si>
  <si>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</si>
  <si>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</si>
  <si>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</si>
  <si>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</si>
  <si>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</si>
  <si>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</si>
  <si>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</si>
  <si>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</si>
  <si>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</si>
  <si>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</si>
  <si>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</si>
  <si>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</si>
  <si>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</si>
  <si>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</si>
  <si>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</si>
  <si>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</si>
  <si>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</si>
  <si>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</si>
  <si>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</si>
  <si>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</si>
  <si>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</si>
  <si>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</si>
  <si>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</si>
  <si>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</si>
  <si>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</si>
  <si>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</si>
  <si>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</si>
  <si>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</si>
  <si>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</si>
  <si>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</si>
  <si>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</si>
  <si>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</si>
  <si>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</si>
  <si>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</si>
  <si>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</si>
  <si>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</si>
  <si>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</si>
  <si>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</si>
  <si>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</si>
  <si>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</si>
  <si>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</si>
  <si>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</si>
  <si>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</si>
  <si>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</si>
  <si>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</si>
  <si>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</si>
  <si>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</si>
  <si>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Таблица 3</t>
  </si>
  <si>
    <t>1.</t>
  </si>
  <si>
    <t>2.</t>
  </si>
  <si>
    <t>3.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</si>
  <si>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</si>
  <si>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</si>
  <si>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</si>
  <si>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</si>
  <si>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</si>
  <si>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</si>
  <si>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</si>
  <si>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</si>
  <si>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</si>
  <si>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</si>
  <si>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в том числе безвозмездные поступления физических и юридических лиц</t>
  </si>
  <si>
    <t>Согласовано:</t>
  </si>
  <si>
    <t>Подпрограмма 1 − Социальная поддержка жителей Нижневартовского района</t>
  </si>
  <si>
    <t>Подпрограмма II «Доступная среда в Нижневартовском районе»</t>
  </si>
  <si>
    <t>2.1.1.</t>
  </si>
  <si>
    <t>2.1.1.1.</t>
  </si>
  <si>
    <t>2.1.1.2.</t>
  </si>
  <si>
    <t xml:space="preserve">Ответственный исполнитель (управление по вопросам социальной сферы администрации района)
</t>
  </si>
  <si>
    <t xml:space="preserve">Единовременная материальная выплата ко Дню снятия блокады города Ленинграда (1944 год)
</t>
  </si>
  <si>
    <t>управление по вопросам социальной сферы администрации района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</si>
  <si>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</si>
  <si>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</si>
  <si>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</si>
  <si>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</si>
  <si>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</si>
  <si>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</si>
  <si>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</si>
  <si>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</si>
  <si>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</si>
  <si>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</si>
  <si>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</si>
  <si>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</si>
  <si>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</si>
  <si>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</si>
  <si>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</si>
  <si>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</si>
  <si>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отдел по физической культуре и спорту администрации района</t>
  </si>
  <si>
    <t xml:space="preserve">управление по вопросам социальной сферы администрации района;
управление образования и молодежной политики администрации района
</t>
  </si>
  <si>
    <t>управление образования и молодежной политики администрации района</t>
  </si>
  <si>
    <t xml:space="preserve">Единовременная материальная выплата ко Дню матери 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</si>
  <si>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</si>
  <si>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</si>
  <si>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t>Подпрограмма I «Социальная поддержка жителей Нижневартовского района»</t>
  </si>
  <si>
    <t>Количество граждан района, получивших единовременные материальные выплаты к праздничным и знаменательным датам (чел.)</t>
  </si>
  <si>
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</si>
  <si>
    <t>Единовременная материальная выплата к Международному дню инвалидов</t>
  </si>
  <si>
    <t>Оказание единовременной материальной помощи гражданам, оказавшимся в трудной, экстремальной жизненной ситуации либо в чрезвычайной ситуации</t>
  </si>
  <si>
    <t>Единовременная материальная выплата ко Дню Победы в Великой Отечественной войне 1941–1945 го-дов</t>
  </si>
  <si>
    <t>1.2.1.</t>
  </si>
  <si>
    <t>1.2.2.</t>
  </si>
  <si>
    <t>1.2.3.</t>
  </si>
  <si>
    <t>1.2.4.</t>
  </si>
  <si>
    <t>1.2.5.</t>
  </si>
  <si>
    <t>1.2.6.</t>
  </si>
  <si>
    <t>1.2.7.</t>
  </si>
  <si>
    <t>2.1.2.</t>
  </si>
  <si>
    <t>2.1.2.1.</t>
  </si>
  <si>
    <t>2.1.3.</t>
  </si>
  <si>
    <t>2.1.3.1.</t>
  </si>
  <si>
    <t xml:space="preserve">Соисполнитель 1 (управление образования и молодежной политики администрации района)
</t>
  </si>
  <si>
    <t>Количество граждан, принявших участие в культурно-досуговых и физкультурно-оздоровительных мероприятиях (чел.)</t>
  </si>
  <si>
    <t>Число граждан старшего поколения, получивших социальную поддержку в виде участия в туристических программах (чел.)</t>
  </si>
  <si>
    <t>Количество студентов, получающих оплату за обучение (чел.)</t>
  </si>
  <si>
    <t>Обеспечение граждан мерами социальной поддержки и социальной помощи, предоставляемых в полном объеме от числа назначенных единовременных материальных выплат (%)</t>
  </si>
  <si>
    <t>Доля отдельных категорий граждан, вовлеченных в социально значимые мероприятия, по отношению к общей численности указанной категории лиц (%)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</si>
  <si>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</si>
  <si>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>______________</t>
  </si>
  <si>
    <t>Количество отдельных категорий граждан района, получивших социальную поддержку из бюджета района в виде бес-платной подписки на районную газету «Новости Приобья» (чел.)</t>
  </si>
  <si>
    <t>Единовременная материальная выплата ко Дню образования Нижневартовского района</t>
  </si>
  <si>
    <t>Создание условий для обучения студентов в рамках оплаты за обучение и частичного возмещения денежных средств, затраченных гражданами на оплату обучения в учреждениях про-фессионального образования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</si>
  <si>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</si>
  <si>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</si>
  <si>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</si>
  <si>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</si>
  <si>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</si>
  <si>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</si>
  <si>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</si>
  <si>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</si>
  <si>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</si>
  <si>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</si>
  <si>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</si>
  <si>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</si>
  <si>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</si>
  <si>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</si>
  <si>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</si>
  <si>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</si>
  <si>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</si>
  <si>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</si>
  <si>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</si>
  <si>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</si>
  <si>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</si>
  <si>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</si>
  <si>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</si>
  <si>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</si>
  <si>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</si>
  <si>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</si>
  <si>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</si>
  <si>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</si>
  <si>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</si>
  <si>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</si>
  <si>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</si>
  <si>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</si>
  <si>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</si>
  <si>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</si>
  <si>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</si>
  <si>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</si>
  <si>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</si>
  <si>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1.2.8.</t>
  </si>
  <si>
    <t>Предоставление социальной поддержки инвалидам в виде единовременной материальной помощи, в виде приобретения компьютерной, бытовой техники и технических средств реабилитации в рамках проведения районной акции милосердия «Душевное богатство», посвященной Международному дню инвалидов</t>
  </si>
  <si>
    <t>Доля граждан с ограниченными возможностями жизнедеятельности, воспользовавшихся услугами культуры (%)</t>
  </si>
  <si>
    <t>Доля граждан с ограниченными возможностями здоровья, систематически занимающихся физической культурой и спортом (%)</t>
  </si>
  <si>
    <t>Увеличение доли объектов учреждений образования, культуры, физической культуры и спорта района, обеспеченных условиями доступа услуг для инвалидов и других маломобильных групп населения (%)</t>
  </si>
  <si>
    <t xml:space="preserve">Создание доступной среды в учреждениях образования: </t>
  </si>
  <si>
    <t>управление культуры администрации района</t>
  </si>
  <si>
    <t>2.1.2.2.</t>
  </si>
  <si>
    <t>Обеспечение удобства в использовании инвалидами специальных мест (реконструкция душевых в бассейне МАОУ ДО «Новоаганская ДЮСШ «Олимп», оборудование зон парковок автомобиля инвалида перед МАОУ ДО «СДЮСШОР НР», МАОУ ДО «Новоаганская ДЮСШ «Олимп»)</t>
  </si>
  <si>
    <t xml:space="preserve">Соисполнитель 2 (управление культуры администрации района)
</t>
  </si>
  <si>
    <t xml:space="preserve">Соисполнитель 3  (отдел по физической культуре и спорту администрации района)
</t>
  </si>
  <si>
    <t>Приобретение санаторно-курортных путевок неработающим пенсионерам, отработавшим 10 и более лет на территории района, не включенным в федеральный и региональный регистры получателей мер социальной поддержки, постоянно зарегистрированным по месту жительства в районе</t>
  </si>
  <si>
    <t xml:space="preserve">Социальная помощь отдельным категориям граждан в виде бесплатной подписки на годовой комплект районной газеты «Новости Приобья» </t>
  </si>
  <si>
    <t>Оснащение учреждений библиотечной системы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</si>
  <si>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О.В. Удод</t>
  </si>
  <si>
    <t>Почтовые и банковские расходы для перечисления адресной социальной помощи в виде единовременных ма-териальных выплат отдельным категориям граждан района</t>
  </si>
  <si>
    <t>Значение показателя на 2018 год</t>
  </si>
  <si>
    <t>УпоВСС, управление культуры, МОО ВИП</t>
  </si>
  <si>
    <t xml:space="preserve">ост-к </t>
  </si>
  <si>
    <t xml:space="preserve">Соисполнитель 4 </t>
  </si>
  <si>
    <t>Приобретение новогодних подарков для отдельных категорий граждан</t>
  </si>
  <si>
    <t>ост-к 1,7 т.р.</t>
  </si>
  <si>
    <t>О.Г. Дурова</t>
  </si>
  <si>
    <t>График (сетевой график) реализации  муниципальной программы</t>
  </si>
  <si>
    <t xml:space="preserve">инвестиции в объекты муниципальной собственности 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</si>
  <si>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</si>
  <si>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 том числе инвестиции в объекты муниципальной собственности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</si>
  <si>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</si>
  <si>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</si>
  <si>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1.1.1</t>
  </si>
  <si>
    <t>Оказание единовременной материальной выплаты отдельным категориям граждан к памятным и праздничным датам</t>
  </si>
  <si>
    <t>1.1.2.</t>
  </si>
  <si>
    <t>1.1.3.</t>
  </si>
  <si>
    <t>1.1.4</t>
  </si>
  <si>
    <t>1.1.5.</t>
  </si>
  <si>
    <t>1.1.6.</t>
  </si>
  <si>
    <t>1.1.8.</t>
  </si>
  <si>
    <t>1.1.7.</t>
  </si>
  <si>
    <t>1.1.9.</t>
  </si>
  <si>
    <t>1.1.10.</t>
  </si>
  <si>
    <t>1.1.11.</t>
  </si>
  <si>
    <t>Меры социальной поддержки гражданам, которым присвоено звание «Почетный гражданин Нижневартовского района», награжденным знаком «За заслуги перед Нижневартовским районом»</t>
  </si>
  <si>
    <t>Обеспечение адресного подхода к определению права на социальную помощь и социальную поддержку</t>
  </si>
  <si>
    <t>Меры социальной поддержки гражданам, которым присвоено звание «Почетный гражданин Нижневартовского района»</t>
  </si>
  <si>
    <t xml:space="preserve">управление по вопросам социальной сферы администрации района;
управление культуры администрации района
</t>
  </si>
  <si>
    <t>Организация и проведение культурно-массовых мероприятий для отдельных категорий граждан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</si>
  <si>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</si>
  <si>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</si>
  <si>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</si>
  <si>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</si>
  <si>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</si>
  <si>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</si>
  <si>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</si>
  <si>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</si>
  <si>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</si>
  <si>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</si>
  <si>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</si>
  <si>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</si>
  <si>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</si>
  <si>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</si>
  <si>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</si>
  <si>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Повышение уровня доступности объектов и услуг в приоритетных сферах жизнедеятельности инвалидов и маломобильных групп населения</t>
  </si>
  <si>
    <t xml:space="preserve">управление по вопросам социальной сферы </t>
  </si>
  <si>
    <t>Оснащение муниципальных бюджетных образовательных учреждений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</si>
  <si>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Оснащение учреждений культуры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</si>
  <si>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Создание доступной среды в учреждениях физической культуры и спорта:</t>
  </si>
  <si>
    <t>Создание доступной среды в учреждениях культуры:</t>
  </si>
  <si>
    <t>Таблица 2</t>
  </si>
  <si>
    <t>Примечание (причины не достижения/перевыполнения показателя)</t>
  </si>
  <si>
    <t>Наименование целевых показателей</t>
  </si>
  <si>
    <t>Значение показателя на 2019 год</t>
  </si>
  <si>
    <t>Начальник управления по вопросам социальной сферы</t>
  </si>
  <si>
    <t>тел.: 8 (3466) 49-87-07</t>
  </si>
  <si>
    <t>Исполнитель:  главный специалист управления по вопросам социальной сферы</t>
  </si>
  <si>
    <t>«Социальная поддержка жителей Нижневартовского района "</t>
  </si>
  <si>
    <t>Таблица 1</t>
  </si>
  <si>
    <t>Количество неработающих пенсионеров, отработавших 10 и более лет на территории района, не включенных в федереральный и региональный регистры получателей мер социальной поддержки, получивших санаторно-курортные путевки (чел.)</t>
  </si>
  <si>
    <t>Количество инвалидов, получивших единовременную материальную помощь, компьютерную, бытовую технику, мебель и технические средства реабилитации (чел.)</t>
  </si>
  <si>
    <t>Основные социально-значимые реализованные мероприятия</t>
  </si>
  <si>
    <t>Результаты реализации муниципальной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</si>
  <si>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</si>
  <si>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 xml:space="preserve">Начальник управления по вопросам социальной сферы </t>
  </si>
  <si>
    <t>______________________________    О.Г. Дурова</t>
  </si>
  <si>
    <t>______________________________    О.В. Удод</t>
  </si>
  <si>
    <t>* без учета расходов по текущей деятельности</t>
  </si>
  <si>
    <r>
      <rPr>
        <i/>
        <sz val="12"/>
        <rFont val="Times New Roman"/>
        <family val="1"/>
        <charset val="204"/>
      </rPr>
      <t xml:space="preserve">Руководитель:  </t>
    </r>
    <r>
      <rPr>
        <sz val="12"/>
        <rFont val="Times New Roman"/>
        <family val="1"/>
        <charset val="204"/>
      </rPr>
      <t xml:space="preserve">              Начальник управления по вопросам социальной сферы</t>
    </r>
  </si>
  <si>
    <r>
      <rPr>
        <i/>
        <sz val="12"/>
        <rFont val="Times New Roman"/>
        <family val="1"/>
        <charset val="204"/>
      </rPr>
      <t xml:space="preserve">Исполнитель: </t>
    </r>
    <r>
      <rPr>
        <sz val="12"/>
        <rFont val="Times New Roman"/>
        <family val="1"/>
        <charset val="204"/>
      </rPr>
      <t xml:space="preserve">                  Главный специалист управления по вопросам социальной сферы</t>
    </r>
  </si>
  <si>
    <r>
      <t xml:space="preserve">план
на </t>
    </r>
    <r>
      <rPr>
        <b/>
        <sz val="12"/>
        <color rgb="FFFF0000"/>
        <rFont val="Times New Roman"/>
        <family val="1"/>
        <charset val="204"/>
      </rPr>
      <t>_</t>
    </r>
    <r>
      <rPr>
        <b/>
        <u/>
        <sz val="12"/>
        <color rgb="FFFF0000"/>
        <rFont val="Times New Roman"/>
        <family val="1"/>
        <charset val="204"/>
      </rPr>
      <t xml:space="preserve">2019 </t>
    </r>
    <r>
      <rPr>
        <b/>
        <sz val="12"/>
        <color rgb="FFFF0000"/>
        <rFont val="Times New Roman"/>
        <family val="1"/>
        <charset val="204"/>
      </rPr>
      <t>год</t>
    </r>
  </si>
  <si>
    <t>Целевые показатели муниципальной программы «Социальная поддержка жителей Нижневартовского района"</t>
  </si>
  <si>
    <t>Управление культуры администрации района</t>
  </si>
  <si>
    <t>Управление образования и молодежной политики администрации района</t>
  </si>
  <si>
    <t>Отдел по физической культуре и спорту администрации района</t>
  </si>
  <si>
    <t>-</t>
  </si>
  <si>
    <t>С целью обеспечения условий доступности для инвалидов кинозалов в районное муниципальное автономное учреждение «Дворец культуры «Геолог» (пгт. Новоаганск) приобретена система тифлокомментирования «Говорун».</t>
  </si>
  <si>
    <r>
      <t xml:space="preserve">               Специалист  Департамента финансов  </t>
    </r>
    <r>
      <rPr>
        <u/>
        <sz val="12"/>
        <rFont val="Times New Roman"/>
        <family val="1"/>
        <charset val="204"/>
      </rPr>
      <t xml:space="preserve">___________________           </t>
    </r>
  </si>
  <si>
    <t>план сетевого на 1 полугодие</t>
  </si>
  <si>
    <t>касса</t>
  </si>
  <si>
    <r>
      <t>"Социальная поддержка жителей Нижневартовского района" (постановление администрации района от 26.10.2018 № 2437</t>
    </r>
    <r>
      <rPr>
        <b/>
        <sz val="16"/>
        <color indexed="56"/>
        <rFont val="Times New Roman"/>
        <family val="1"/>
        <charset val="204"/>
      </rPr>
      <t>)   Внесение изменений в МП (постановление адм. р-на от 30.07.2019 № 1533)</t>
    </r>
  </si>
  <si>
    <t>Экскурсионные поездки по территории Нижневартовского района для граждан старшего поколения</t>
  </si>
  <si>
    <t>в связи с увеличенним срока проведения акции милосердия "Душевное богатство" и увеличение кол-ва поступивших обращений</t>
  </si>
  <si>
    <t>ост-к 3р.20к.</t>
  </si>
  <si>
    <r>
      <t xml:space="preserve">Подпрограмма1 «Социальная поддержка жителей Нижневартовского района»: С </t>
    </r>
    <r>
      <rPr>
        <sz val="12"/>
        <color rgb="FFC00000"/>
        <rFont val="Times New Roman"/>
        <family val="1"/>
        <charset val="204"/>
      </rPr>
      <t>января по август 2019 года</t>
    </r>
    <r>
      <rPr>
        <sz val="12"/>
        <rFont val="Times New Roman"/>
        <family val="1"/>
        <charset val="204"/>
      </rPr>
      <t xml:space="preserve"> к праздничным и памятным датам произведено 6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единовременных материальных выплат отдельным категориям граждан; оказана социальная помощь отдельным категориям граждан в виде бесплатной подписки на годовой комплект районной газеты «Новости Приобья»;  проведено </t>
    </r>
    <r>
      <rPr>
        <sz val="12"/>
        <color rgb="FFC00000"/>
        <rFont val="Times New Roman"/>
        <family val="1"/>
        <charset val="204"/>
      </rPr>
      <t>12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заседаний комиссий по оказанию единовременной материальной помощи гражданам, оказавшимся в трудной, экстремальной жизненной ситуации либо в чрезвычайной ситуации (оказана помощь </t>
    </r>
    <r>
      <rPr>
        <sz val="12"/>
        <color rgb="FFFF0000"/>
        <rFont val="Times New Roman"/>
        <family val="1"/>
        <charset val="204"/>
      </rPr>
      <t>32</t>
    </r>
    <r>
      <rPr>
        <sz val="12"/>
        <rFont val="Times New Roman"/>
        <family val="1"/>
        <charset val="204"/>
      </rPr>
      <t xml:space="preserve"> чел.);  в поселениях проведены мероприятия, посвященные Дню снятия блокады г. Ленинграда, Мероприятия, посвященные Дню памяти о россиянах, исполнявших служебный долг за пределами Отечества, Международному дню осовобождения узников фашитских конлагерей, Мероприятия, посвященные Дню Победы в Великой Отечественной войне 1941–1945 годов, Международному дню семьи, Дню памяти и скорби;   прошёл районный праздник "Встреча двух поколений, посвященный Дню молодежи.   С 28.08. по 02.09.2019 организован экскурсионный тур для 13 граждан старшего поколения в г. Тобольск.</t>
    </r>
  </si>
  <si>
    <t>В МАОУ ДО НДЮСШ "Олимп" проведена реконструкция душевых в бассейне на общую сумму 170,0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</si>
</sst>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0.000"/>
    <numFmt numFmtId="172" formatCode="0.00000"/>
    <numFmt numFmtId="173" formatCode="0.0000"/>
    <numFmt numFmtId="174" formatCode="_-* #,##0.00_р_._-;\-* #,##0.00_р_._-;_-* &quot;-&quot;?_р_._-;_-@_-"/>
    <numFmt numFmtId="175" formatCode="#,##0.0_р_.;\-#,##0.0_р_."/>
  </numFmts>
  <fonts count="69" x14ac:knownFonts="1"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indexed="5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2"/>
      <color theme="5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5" tint="-0.49998474074526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theme="5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2"/>
      <color theme="7" tint="-0.49998474074526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9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064">
    <xf numFmtId="0" fontId="0" fillId="0" borderId="0" xfId="0"/>
    <xf numFmtId="0" fontId="14" fillId="0" borderId="0" xfId="0" applyFont="1" applyAlignment="1" applyProtection="1">
      <alignment vertical="center"/>
      <protection hidden="1"/>
    </xf>
    <xf numFmtId="164" fontId="15" fillId="0" borderId="1" xfId="0" applyNumberFormat="1" applyFont="1" applyBorder="1" applyAlignment="1" applyProtection="1">
      <alignment horizontal="center" vertical="top" wrapText="1"/>
      <protection hidden="1"/>
    </xf>
    <xf numFmtId="164" fontId="15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164" fontId="15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2" xfId="0" applyNumberFormat="1" applyFont="1" applyBorder="1" applyAlignment="1" applyProtection="1">
      <alignment vertical="center"/>
      <protection hidden="1"/>
    </xf>
    <xf numFmtId="164" fontId="15" fillId="0" borderId="3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3" applyNumberFormat="1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3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5" fillId="0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/>
    <xf numFmtId="3" fontId="3" fillId="0" borderId="13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/>
    <xf numFmtId="0" fontId="3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justify" vertical="top" wrapText="1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/>
    <xf numFmtId="0" fontId="3" fillId="0" borderId="15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3" fillId="0" borderId="18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3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top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23" xfId="0" applyNumberFormat="1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0" fontId="18" fillId="0" borderId="25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164" fontId="3" fillId="3" borderId="0" xfId="0" applyNumberFormat="1" applyFont="1" applyFill="1" applyBorder="1" applyAlignment="1" applyProtection="1">
      <alignment horizontal="justify" vertical="top" wrapText="1"/>
    </xf>
    <xf numFmtId="0" fontId="15" fillId="3" borderId="0" xfId="0" applyFont="1" applyFill="1" applyBorder="1" applyAlignment="1" applyProtection="1">
      <alignment horizontal="justify" vertical="top" wrapText="1"/>
    </xf>
    <xf numFmtId="0" fontId="3" fillId="3" borderId="0" xfId="0" applyFont="1" applyFill="1" applyBorder="1" applyAlignment="1" applyProtection="1">
      <alignment horizontal="justify" vertical="top"/>
    </xf>
    <xf numFmtId="0" fontId="18" fillId="0" borderId="19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21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8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top" wrapText="1"/>
    </xf>
    <xf numFmtId="0" fontId="33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Alignment="1" applyProtection="1">
      <alignment horizontal="left" vertical="center" indent="2"/>
    </xf>
    <xf numFmtId="0" fontId="17" fillId="0" borderId="26" xfId="0" applyNumberFormat="1" applyFont="1" applyFill="1" applyBorder="1" applyAlignment="1" applyProtection="1">
      <alignment horizontal="left" vertical="center" wrapText="1" indent="2"/>
    </xf>
    <xf numFmtId="0" fontId="18" fillId="0" borderId="27" xfId="0" applyNumberFormat="1" applyFont="1" applyFill="1" applyBorder="1" applyAlignment="1" applyProtection="1">
      <alignment horizontal="left" vertical="center" wrapText="1" indent="2"/>
    </xf>
    <xf numFmtId="0" fontId="17" fillId="0" borderId="5" xfId="3" applyNumberFormat="1" applyFont="1" applyFill="1" applyBorder="1" applyAlignment="1" applyProtection="1">
      <alignment horizontal="left" vertical="top" wrapText="1" indent="2"/>
    </xf>
    <xf numFmtId="0" fontId="17" fillId="0" borderId="1" xfId="3" applyNumberFormat="1" applyFont="1" applyFill="1" applyBorder="1" applyAlignment="1" applyProtection="1">
      <alignment horizontal="left" vertical="top" wrapText="1" indent="2"/>
    </xf>
    <xf numFmtId="0" fontId="18" fillId="0" borderId="4" xfId="3" applyNumberFormat="1" applyFont="1" applyFill="1" applyBorder="1" applyAlignment="1" applyProtection="1">
      <alignment horizontal="left" vertical="top" wrapText="1" indent="2"/>
    </xf>
    <xf numFmtId="0" fontId="18" fillId="0" borderId="26" xfId="3" applyNumberFormat="1" applyFont="1" applyFill="1" applyBorder="1" applyAlignment="1" applyProtection="1">
      <alignment horizontal="left" vertical="top" wrapText="1" indent="2"/>
    </xf>
    <xf numFmtId="0" fontId="17" fillId="0" borderId="10" xfId="3" applyNumberFormat="1" applyFont="1" applyFill="1" applyBorder="1" applyAlignment="1" applyProtection="1">
      <alignment horizontal="left" vertical="top" wrapText="1" indent="2"/>
    </xf>
    <xf numFmtId="0" fontId="17" fillId="0" borderId="4" xfId="3" applyNumberFormat="1" applyFont="1" applyFill="1" applyBorder="1" applyAlignment="1" applyProtection="1">
      <alignment horizontal="left" vertical="top" wrapText="1" indent="2"/>
    </xf>
    <xf numFmtId="0" fontId="18" fillId="0" borderId="17" xfId="3" applyNumberFormat="1" applyFont="1" applyFill="1" applyBorder="1" applyAlignment="1" applyProtection="1">
      <alignment horizontal="left" vertical="top" wrapText="1" indent="2"/>
    </xf>
    <xf numFmtId="0" fontId="36" fillId="3" borderId="0" xfId="0" applyNumberFormat="1" applyFont="1" applyFill="1" applyBorder="1" applyAlignment="1" applyProtection="1">
      <alignment horizontal="left" vertical="top" wrapText="1" indent="2"/>
    </xf>
    <xf numFmtId="0" fontId="15" fillId="3" borderId="0" xfId="0" applyNumberFormat="1" applyFont="1" applyFill="1" applyBorder="1" applyAlignment="1" applyProtection="1">
      <alignment horizontal="left" vertical="top" wrapText="1" indent="2"/>
    </xf>
    <xf numFmtId="0" fontId="1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Border="1" applyAlignment="1" applyProtection="1">
      <alignment horizontal="left" vertical="center" indent="2"/>
    </xf>
    <xf numFmtId="0" fontId="23" fillId="0" borderId="0" xfId="0" applyNumberFormat="1" applyFont="1" applyFill="1" applyBorder="1" applyAlignment="1" applyProtection="1">
      <alignment horizontal="left" vertical="center" indent="2"/>
    </xf>
    <xf numFmtId="0" fontId="19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Alignment="1" applyProtection="1">
      <alignment horizontal="left" vertical="center" indent="2"/>
    </xf>
    <xf numFmtId="164" fontId="17" fillId="0" borderId="5" xfId="3" applyNumberFormat="1" applyFont="1" applyFill="1" applyBorder="1" applyAlignment="1" applyProtection="1">
      <alignment horizontal="left" vertical="top" wrapText="1" indent="2"/>
    </xf>
    <xf numFmtId="164" fontId="17" fillId="0" borderId="17" xfId="3" applyNumberFormat="1" applyFont="1" applyFill="1" applyBorder="1" applyAlignment="1" applyProtection="1">
      <alignment horizontal="left" vertical="top" wrapText="1" indent="2"/>
    </xf>
    <xf numFmtId="2" fontId="17" fillId="0" borderId="5" xfId="3" applyNumberFormat="1" applyFont="1" applyFill="1" applyBorder="1" applyAlignment="1" applyProtection="1">
      <alignment horizontal="left" vertical="top" wrapText="1" indent="2"/>
    </xf>
    <xf numFmtId="164" fontId="17" fillId="0" borderId="1" xfId="3" applyNumberFormat="1" applyFont="1" applyFill="1" applyBorder="1" applyAlignment="1" applyProtection="1">
      <alignment horizontal="left" vertical="top" wrapText="1" indent="2"/>
    </xf>
    <xf numFmtId="1" fontId="17" fillId="0" borderId="17" xfId="3" applyNumberFormat="1" applyFont="1" applyFill="1" applyBorder="1" applyAlignment="1" applyProtection="1">
      <alignment horizontal="left" vertical="top" wrapText="1"/>
    </xf>
    <xf numFmtId="0" fontId="6" fillId="0" borderId="0" xfId="0" applyFont="1" applyBorder="1"/>
    <xf numFmtId="1" fontId="17" fillId="0" borderId="17" xfId="3" applyNumberFormat="1" applyFont="1" applyFill="1" applyBorder="1" applyAlignment="1" applyProtection="1">
      <alignment horizontal="left" vertical="top" wrapText="1" indent="2"/>
    </xf>
    <xf numFmtId="2" fontId="29" fillId="0" borderId="5" xfId="3" applyNumberFormat="1" applyFont="1" applyFill="1" applyBorder="1" applyAlignment="1" applyProtection="1">
      <alignment horizontal="left" vertical="top" wrapText="1" indent="2"/>
    </xf>
    <xf numFmtId="164" fontId="17" fillId="0" borderId="28" xfId="3" applyNumberFormat="1" applyFont="1" applyFill="1" applyBorder="1" applyAlignment="1" applyProtection="1">
      <alignment horizontal="left" vertical="top" wrapText="1" indent="2"/>
    </xf>
    <xf numFmtId="0" fontId="26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Font="1" applyFill="1" applyBorder="1" applyAlignment="1" applyProtection="1">
      <alignment horizontal="left" vertical="center"/>
    </xf>
    <xf numFmtId="2" fontId="17" fillId="3" borderId="5" xfId="3" applyNumberFormat="1" applyFont="1" applyFill="1" applyBorder="1" applyAlignment="1" applyProtection="1">
      <alignment horizontal="left" vertical="top" wrapText="1" indent="2"/>
    </xf>
    <xf numFmtId="0" fontId="3" fillId="0" borderId="1" xfId="0" applyFont="1" applyFill="1" applyBorder="1" applyAlignment="1" applyProtection="1">
      <alignment horizontal="left" vertical="center"/>
    </xf>
    <xf numFmtId="0" fontId="20" fillId="0" borderId="0" xfId="0" applyFont="1"/>
    <xf numFmtId="164" fontId="17" fillId="4" borderId="1" xfId="3" applyNumberFormat="1" applyFont="1" applyFill="1" applyBorder="1" applyAlignment="1" applyProtection="1">
      <alignment horizontal="left" vertical="top" wrapText="1" indent="2"/>
    </xf>
    <xf numFmtId="1" fontId="17" fillId="4" borderId="17" xfId="3" applyNumberFormat="1" applyFont="1" applyFill="1" applyBorder="1" applyAlignment="1" applyProtection="1">
      <alignment horizontal="left" vertical="top" wrapText="1"/>
    </xf>
    <xf numFmtId="164" fontId="17" fillId="5" borderId="1" xfId="3" applyNumberFormat="1" applyFont="1" applyFill="1" applyBorder="1" applyAlignment="1" applyProtection="1">
      <alignment horizontal="left" vertical="top" wrapText="1" indent="2"/>
    </xf>
    <xf numFmtId="1" fontId="17" fillId="5" borderId="17" xfId="3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4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vertical="center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10" fontId="18" fillId="2" borderId="1" xfId="0" applyNumberFormat="1" applyFont="1" applyFill="1" applyBorder="1" applyAlignment="1" applyProtection="1">
      <alignment horizontal="center" vertical="top"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1" fontId="18" fillId="2" borderId="1" xfId="0" applyNumberFormat="1" applyFont="1" applyFill="1" applyBorder="1" applyAlignment="1" applyProtection="1">
      <alignment horizontal="center" vertical="center" wrapText="1"/>
    </xf>
    <xf numFmtId="1" fontId="18" fillId="2" borderId="10" xfId="0" applyNumberFormat="1" applyFont="1" applyFill="1" applyBorder="1" applyAlignment="1" applyProtection="1">
      <alignment horizontal="center" vertical="center" wrapText="1"/>
    </xf>
    <xf numFmtId="164" fontId="17" fillId="2" borderId="20" xfId="3" applyNumberFormat="1" applyFont="1" applyFill="1" applyBorder="1" applyAlignment="1" applyProtection="1">
      <alignment horizontal="left" vertical="top" wrapText="1" indent="2"/>
    </xf>
    <xf numFmtId="169" fontId="17" fillId="2" borderId="1" xfId="3" applyNumberFormat="1" applyFont="1" applyFill="1" applyBorder="1" applyAlignment="1" applyProtection="1">
      <alignment horizontal="right" vertical="top" wrapText="1"/>
    </xf>
    <xf numFmtId="10" fontId="17" fillId="2" borderId="1" xfId="3" applyNumberFormat="1" applyFont="1" applyFill="1" applyBorder="1" applyAlignment="1" applyProtection="1">
      <alignment horizontal="right" vertical="top" wrapText="1"/>
    </xf>
    <xf numFmtId="9" fontId="17" fillId="2" borderId="1" xfId="3" applyNumberFormat="1" applyFont="1" applyFill="1" applyBorder="1" applyAlignment="1" applyProtection="1">
      <alignment horizontal="right" vertical="top" wrapText="1"/>
    </xf>
    <xf numFmtId="169" fontId="18" fillId="2" borderId="1" xfId="3" applyNumberFormat="1" applyFont="1" applyFill="1" applyBorder="1" applyAlignment="1" applyProtection="1">
      <alignment horizontal="right" vertical="top" wrapText="1"/>
    </xf>
    <xf numFmtId="10" fontId="18" fillId="2" borderId="1" xfId="3" applyNumberFormat="1" applyFont="1" applyFill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left" vertical="center"/>
    </xf>
    <xf numFmtId="0" fontId="17" fillId="2" borderId="1" xfId="3" applyNumberFormat="1" applyFont="1" applyFill="1" applyBorder="1" applyAlignment="1" applyProtection="1">
      <alignment horizontal="right" vertical="top" wrapText="1"/>
    </xf>
    <xf numFmtId="0" fontId="18" fillId="2" borderId="1" xfId="3" applyNumberFormat="1" applyFont="1" applyFill="1" applyBorder="1" applyAlignment="1" applyProtection="1">
      <alignment horizontal="right" vertical="top" wrapText="1"/>
    </xf>
    <xf numFmtId="164" fontId="18" fillId="2" borderId="1" xfId="3" applyNumberFormat="1" applyFont="1" applyFill="1" applyBorder="1" applyAlignment="1" applyProtection="1">
      <alignment horizontal="right" vertical="top" wrapText="1"/>
    </xf>
    <xf numFmtId="164" fontId="17" fillId="2" borderId="1" xfId="3" applyNumberFormat="1" applyFont="1" applyFill="1" applyBorder="1" applyAlignment="1" applyProtection="1">
      <alignment horizontal="right" vertical="top" wrapText="1"/>
    </xf>
    <xf numFmtId="2" fontId="17" fillId="2" borderId="1" xfId="3" applyNumberFormat="1" applyFont="1" applyFill="1" applyBorder="1" applyAlignment="1" applyProtection="1">
      <alignment horizontal="right" vertical="top" wrapText="1"/>
    </xf>
    <xf numFmtId="2" fontId="18" fillId="2" borderId="1" xfId="3" applyNumberFormat="1" applyFont="1" applyFill="1" applyBorder="1" applyAlignment="1" applyProtection="1">
      <alignment horizontal="right" vertical="top" wrapText="1"/>
    </xf>
    <xf numFmtId="164" fontId="17" fillId="2" borderId="1" xfId="3" applyNumberFormat="1" applyFont="1" applyFill="1" applyBorder="1" applyAlignment="1" applyProtection="1">
      <alignment horizontal="left" vertical="top" wrapText="1" indent="2"/>
    </xf>
    <xf numFmtId="0" fontId="17" fillId="2" borderId="29" xfId="3" applyNumberFormat="1" applyFont="1" applyFill="1" applyBorder="1" applyAlignment="1" applyProtection="1">
      <alignment horizontal="right" vertical="top" wrapText="1"/>
    </xf>
    <xf numFmtId="0" fontId="17" fillId="2" borderId="30" xfId="3" applyNumberFormat="1" applyFont="1" applyFill="1" applyBorder="1" applyAlignment="1" applyProtection="1">
      <alignment horizontal="right" vertical="top" wrapText="1"/>
    </xf>
    <xf numFmtId="0" fontId="18" fillId="2" borderId="10" xfId="3" applyNumberFormat="1" applyFont="1" applyFill="1" applyBorder="1" applyAlignment="1" applyProtection="1">
      <alignment horizontal="right" vertical="top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35" fillId="2" borderId="0" xfId="0" applyFont="1" applyFill="1" applyBorder="1" applyAlignment="1" applyProtection="1">
      <alignment horizontal="left" wrapText="1"/>
    </xf>
    <xf numFmtId="0" fontId="19" fillId="2" borderId="0" xfId="0" applyFont="1" applyFill="1" applyBorder="1" applyAlignment="1" applyProtection="1">
      <alignment vertical="center"/>
    </xf>
    <xf numFmtId="164" fontId="19" fillId="2" borderId="0" xfId="3" applyNumberFormat="1" applyFont="1" applyFill="1" applyBorder="1" applyAlignment="1" applyProtection="1">
      <alignment vertical="center" wrapText="1"/>
    </xf>
    <xf numFmtId="0" fontId="35" fillId="2" borderId="0" xfId="0" applyFont="1" applyFill="1" applyBorder="1" applyAlignment="1" applyProtection="1">
      <alignment vertical="center"/>
    </xf>
    <xf numFmtId="164" fontId="35" fillId="2" borderId="0" xfId="3" applyNumberFormat="1" applyFont="1" applyFill="1" applyBorder="1" applyAlignment="1" applyProtection="1">
      <alignment vertical="center" wrapText="1"/>
    </xf>
    <xf numFmtId="0" fontId="35" fillId="2" borderId="0" xfId="0" applyFont="1" applyFill="1" applyBorder="1" applyAlignment="1" applyProtection="1">
      <alignment horizontal="left" vertical="center"/>
    </xf>
    <xf numFmtId="164" fontId="3" fillId="2" borderId="0" xfId="3" applyNumberFormat="1" applyFont="1" applyFill="1" applyBorder="1" applyAlignment="1" applyProtection="1">
      <alignment vertical="center" wrapText="1"/>
    </xf>
    <xf numFmtId="167" fontId="3" fillId="2" borderId="0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center" inden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2" xfId="0" applyNumberFormat="1" applyFont="1" applyFill="1" applyBorder="1" applyAlignment="1" applyProtection="1">
      <alignment horizontal="left" vertical="top" wrapText="1" indent="1"/>
    </xf>
    <xf numFmtId="10" fontId="18" fillId="4" borderId="2" xfId="0" applyNumberFormat="1" applyFont="1" applyFill="1" applyBorder="1" applyAlignment="1" applyProtection="1">
      <alignment horizontal="center" vertical="top" wrapText="1"/>
    </xf>
    <xf numFmtId="164" fontId="18" fillId="4" borderId="0" xfId="0" applyNumberFormat="1" applyFont="1" applyFill="1" applyBorder="1" applyAlignment="1" applyProtection="1">
      <alignment horizontal="center" vertical="top" wrapText="1"/>
    </xf>
    <xf numFmtId="10" fontId="18" fillId="4" borderId="24" xfId="0" applyNumberFormat="1" applyFont="1" applyFill="1" applyBorder="1" applyAlignment="1" applyProtection="1">
      <alignment horizontal="center" vertical="top" wrapText="1"/>
    </xf>
    <xf numFmtId="0" fontId="18" fillId="4" borderId="11" xfId="0" applyNumberFormat="1" applyFont="1" applyFill="1" applyBorder="1" applyAlignment="1" applyProtection="1">
      <alignment horizontal="center" vertical="center" wrapText="1"/>
    </xf>
    <xf numFmtId="0" fontId="18" fillId="4" borderId="16" xfId="0" applyNumberFormat="1" applyFont="1" applyFill="1" applyBorder="1" applyAlignment="1" applyProtection="1">
      <alignment horizontal="center" vertical="center" wrapText="1"/>
    </xf>
    <xf numFmtId="1" fontId="18" fillId="4" borderId="11" xfId="0" applyNumberFormat="1" applyFont="1" applyFill="1" applyBorder="1" applyAlignment="1" applyProtection="1">
      <alignment horizontal="left" vertical="center" wrapText="1" indent="1"/>
    </xf>
    <xf numFmtId="1" fontId="18" fillId="4" borderId="11" xfId="0" applyNumberFormat="1" applyFont="1" applyFill="1" applyBorder="1" applyAlignment="1" applyProtection="1">
      <alignment horizontal="center" vertical="center" wrapText="1"/>
    </xf>
    <xf numFmtId="164" fontId="17" fillId="4" borderId="20" xfId="3" applyNumberFormat="1" applyFont="1" applyFill="1" applyBorder="1" applyAlignment="1" applyProtection="1">
      <alignment horizontal="left" vertical="top" wrapText="1" indent="1"/>
    </xf>
    <xf numFmtId="9" fontId="17" fillId="4" borderId="1" xfId="2" applyFont="1" applyFill="1" applyBorder="1" applyAlignment="1" applyProtection="1">
      <alignment horizontal="left" vertical="top" wrapText="1"/>
    </xf>
    <xf numFmtId="170" fontId="17" fillId="4" borderId="5" xfId="3" applyNumberFormat="1" applyFont="1" applyFill="1" applyBorder="1" applyAlignment="1" applyProtection="1">
      <alignment horizontal="right" vertical="top" wrapText="1"/>
    </xf>
    <xf numFmtId="0" fontId="17" fillId="4" borderId="28" xfId="3" applyNumberFormat="1" applyFont="1" applyFill="1" applyBorder="1" applyAlignment="1" applyProtection="1">
      <alignment horizontal="left" vertical="top" wrapText="1" indent="2"/>
    </xf>
    <xf numFmtId="169" fontId="18" fillId="4" borderId="26" xfId="3" applyNumberFormat="1" applyFont="1" applyFill="1" applyBorder="1" applyAlignment="1" applyProtection="1">
      <alignment horizontal="right" vertical="top" wrapText="1"/>
    </xf>
    <xf numFmtId="169" fontId="18" fillId="4" borderId="10" xfId="3" applyNumberFormat="1" applyFont="1" applyFill="1" applyBorder="1" applyAlignment="1" applyProtection="1">
      <alignment horizontal="right" vertical="top" wrapText="1"/>
    </xf>
    <xf numFmtId="10" fontId="18" fillId="4" borderId="10" xfId="3" applyNumberFormat="1" applyFont="1" applyFill="1" applyBorder="1" applyAlignment="1" applyProtection="1">
      <alignment horizontal="left" vertical="top" wrapText="1" indent="1"/>
    </xf>
    <xf numFmtId="10" fontId="18" fillId="4" borderId="10" xfId="3" applyNumberFormat="1" applyFont="1" applyFill="1" applyBorder="1" applyAlignment="1" applyProtection="1">
      <alignment horizontal="right" vertical="top" wrapText="1"/>
    </xf>
    <xf numFmtId="169" fontId="18" fillId="4" borderId="27" xfId="3" applyNumberFormat="1" applyFont="1" applyFill="1" applyBorder="1" applyAlignment="1" applyProtection="1">
      <alignment horizontal="right" vertical="top" wrapText="1"/>
    </xf>
    <xf numFmtId="169" fontId="18" fillId="4" borderId="1" xfId="3" applyNumberFormat="1" applyFont="1" applyFill="1" applyBorder="1" applyAlignment="1" applyProtection="1">
      <alignment horizontal="right" vertical="top" wrapText="1"/>
    </xf>
    <xf numFmtId="169" fontId="17" fillId="4" borderId="4" xfId="3" applyNumberFormat="1" applyFont="1" applyFill="1" applyBorder="1" applyAlignment="1" applyProtection="1">
      <alignment horizontal="right" vertical="top" wrapText="1"/>
    </xf>
    <xf numFmtId="169" fontId="17" fillId="4" borderId="1" xfId="3" applyNumberFormat="1" applyFont="1" applyFill="1" applyBorder="1" applyAlignment="1" applyProtection="1">
      <alignment horizontal="right" vertical="top" wrapText="1"/>
    </xf>
    <xf numFmtId="10" fontId="17" fillId="4" borderId="1" xfId="3" applyNumberFormat="1" applyFont="1" applyFill="1" applyBorder="1" applyAlignment="1" applyProtection="1">
      <alignment horizontal="left" vertical="top" wrapText="1" indent="1"/>
    </xf>
    <xf numFmtId="169" fontId="17" fillId="4" borderId="2" xfId="3" applyNumberFormat="1" applyFont="1" applyFill="1" applyBorder="1" applyAlignment="1" applyProtection="1">
      <alignment horizontal="right" vertical="top" wrapText="1"/>
    </xf>
    <xf numFmtId="10" fontId="17" fillId="4" borderId="1" xfId="3" applyNumberFormat="1" applyFont="1" applyFill="1" applyBorder="1" applyAlignment="1" applyProtection="1">
      <alignment horizontal="right" vertical="top" wrapText="1"/>
    </xf>
    <xf numFmtId="169" fontId="18" fillId="4" borderId="21" xfId="3" applyNumberFormat="1" applyFont="1" applyFill="1" applyBorder="1" applyAlignment="1" applyProtection="1">
      <alignment horizontal="right" vertical="top" wrapText="1"/>
    </xf>
    <xf numFmtId="10" fontId="18" fillId="4" borderId="21" xfId="3" applyNumberFormat="1" applyFont="1" applyFill="1" applyBorder="1" applyAlignment="1" applyProtection="1">
      <alignment horizontal="left" vertical="top" wrapText="1" indent="1"/>
    </xf>
    <xf numFmtId="10" fontId="18" fillId="4" borderId="21" xfId="3" applyNumberFormat="1" applyFont="1" applyFill="1" applyBorder="1" applyAlignment="1" applyProtection="1">
      <alignment horizontal="right" vertical="top" wrapText="1"/>
    </xf>
    <xf numFmtId="169" fontId="18" fillId="4" borderId="22" xfId="3" applyNumberFormat="1" applyFont="1" applyFill="1" applyBorder="1" applyAlignment="1" applyProtection="1">
      <alignment horizontal="right" vertical="top" wrapText="1"/>
    </xf>
    <xf numFmtId="10" fontId="18" fillId="4" borderId="1" xfId="3" applyNumberFormat="1" applyFont="1" applyFill="1" applyBorder="1" applyAlignment="1" applyProtection="1">
      <alignment horizontal="left" vertical="top" wrapText="1" indent="1"/>
    </xf>
    <xf numFmtId="10" fontId="18" fillId="4" borderId="1" xfId="3" applyNumberFormat="1" applyFont="1" applyFill="1" applyBorder="1" applyAlignment="1" applyProtection="1">
      <alignment horizontal="right" vertical="top" wrapText="1"/>
    </xf>
    <xf numFmtId="0" fontId="3" fillId="4" borderId="1" xfId="0" applyFont="1" applyFill="1" applyBorder="1" applyAlignment="1" applyProtection="1">
      <alignment horizontal="left" vertical="center"/>
    </xf>
    <xf numFmtId="10" fontId="17" fillId="4" borderId="6" xfId="3" applyNumberFormat="1" applyFont="1" applyFill="1" applyBorder="1" applyAlignment="1" applyProtection="1">
      <alignment horizontal="right" vertical="top" wrapText="1"/>
    </xf>
    <xf numFmtId="10" fontId="18" fillId="4" borderId="39" xfId="3" applyNumberFormat="1" applyFont="1" applyFill="1" applyBorder="1" applyAlignment="1" applyProtection="1">
      <alignment horizontal="right" vertical="top" wrapText="1"/>
    </xf>
    <xf numFmtId="10" fontId="18" fillId="4" borderId="27" xfId="3" applyNumberFormat="1" applyFont="1" applyFill="1" applyBorder="1" applyAlignment="1" applyProtection="1">
      <alignment horizontal="right" vertical="top" wrapText="1"/>
    </xf>
    <xf numFmtId="10" fontId="18" fillId="4" borderId="6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left" vertical="top" wrapText="1" indent="1"/>
    </xf>
    <xf numFmtId="0" fontId="17" fillId="4" borderId="6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left" vertical="top" wrapText="1" indent="1"/>
    </xf>
    <xf numFmtId="0" fontId="18" fillId="4" borderId="21" xfId="3" applyNumberFormat="1" applyFont="1" applyFill="1" applyBorder="1" applyAlignment="1" applyProtection="1">
      <alignment horizontal="right" vertical="top" wrapText="1"/>
    </xf>
    <xf numFmtId="0" fontId="18" fillId="4" borderId="21" xfId="3" applyNumberFormat="1" applyFont="1" applyFill="1" applyBorder="1" applyAlignment="1" applyProtection="1">
      <alignment horizontal="left" vertical="top" wrapText="1" indent="1"/>
    </xf>
    <xf numFmtId="0" fontId="18" fillId="4" borderId="39" xfId="3" applyNumberFormat="1" applyFont="1" applyFill="1" applyBorder="1" applyAlignment="1" applyProtection="1">
      <alignment horizontal="right" vertical="top" wrapText="1"/>
    </xf>
    <xf numFmtId="0" fontId="18" fillId="4" borderId="10" xfId="3" applyNumberFormat="1" applyFont="1" applyFill="1" applyBorder="1" applyAlignment="1" applyProtection="1">
      <alignment horizontal="right" vertical="top" wrapText="1"/>
    </xf>
    <xf numFmtId="0" fontId="18" fillId="4" borderId="10" xfId="3" applyNumberFormat="1" applyFont="1" applyFill="1" applyBorder="1" applyAlignment="1" applyProtection="1">
      <alignment horizontal="left" vertical="top" wrapText="1" indent="1"/>
    </xf>
    <xf numFmtId="0" fontId="18" fillId="4" borderId="27" xfId="3" applyNumberFormat="1" applyFont="1" applyFill="1" applyBorder="1" applyAlignment="1" applyProtection="1">
      <alignment horizontal="right" vertical="top" wrapText="1"/>
    </xf>
    <xf numFmtId="0" fontId="18" fillId="4" borderId="6" xfId="3" applyNumberFormat="1" applyFont="1" applyFill="1" applyBorder="1" applyAlignment="1" applyProtection="1">
      <alignment horizontal="right" vertical="top" wrapText="1"/>
    </xf>
    <xf numFmtId="9" fontId="17" fillId="4" borderId="1" xfId="2" applyNumberFormat="1" applyFont="1" applyFill="1" applyBorder="1" applyAlignment="1" applyProtection="1">
      <alignment horizontal="left" vertical="top" wrapText="1"/>
    </xf>
    <xf numFmtId="171" fontId="17" fillId="4" borderId="1" xfId="3" applyNumberFormat="1" applyFont="1" applyFill="1" applyBorder="1" applyAlignment="1" applyProtection="1">
      <alignment horizontal="right" vertical="top" wrapText="1"/>
    </xf>
    <xf numFmtId="9" fontId="18" fillId="4" borderId="1" xfId="2" applyFont="1" applyFill="1" applyBorder="1" applyAlignment="1" applyProtection="1">
      <alignment horizontal="left" vertical="top" wrapText="1"/>
    </xf>
    <xf numFmtId="164" fontId="29" fillId="4" borderId="5" xfId="3" applyNumberFormat="1" applyFont="1" applyFill="1" applyBorder="1" applyAlignment="1" applyProtection="1">
      <alignment horizontal="left" vertical="top" wrapText="1" indent="2"/>
    </xf>
    <xf numFmtId="164" fontId="17" fillId="4" borderId="17" xfId="3" applyNumberFormat="1" applyFont="1" applyFill="1" applyBorder="1" applyAlignment="1" applyProtection="1">
      <alignment horizontal="left" vertical="top" wrapText="1"/>
    </xf>
    <xf numFmtId="0" fontId="28" fillId="4" borderId="17" xfId="3" applyNumberFormat="1" applyFont="1" applyFill="1" applyBorder="1" applyAlignment="1" applyProtection="1">
      <alignment horizontal="left" vertical="top" wrapText="1"/>
    </xf>
    <xf numFmtId="1" fontId="28" fillId="4" borderId="17" xfId="3" applyNumberFormat="1" applyFont="1" applyFill="1" applyBorder="1" applyAlignment="1" applyProtection="1">
      <alignment horizontal="left" vertical="top" wrapText="1" indent="2"/>
    </xf>
    <xf numFmtId="164" fontId="33" fillId="4" borderId="1" xfId="3" applyNumberFormat="1" applyFont="1" applyFill="1" applyBorder="1" applyAlignment="1" applyProtection="1">
      <alignment horizontal="left" vertical="top" wrapText="1" indent="1"/>
    </xf>
    <xf numFmtId="0" fontId="33" fillId="4" borderId="4" xfId="3" applyNumberFormat="1" applyFont="1" applyFill="1" applyBorder="1" applyAlignment="1" applyProtection="1">
      <alignment horizontal="left" vertical="top" wrapText="1" indent="2"/>
    </xf>
    <xf numFmtId="1" fontId="33" fillId="4" borderId="4" xfId="3" applyNumberFormat="1" applyFont="1" applyFill="1" applyBorder="1" applyAlignment="1" applyProtection="1">
      <alignment horizontal="left" vertical="top" wrapText="1" indent="2"/>
    </xf>
    <xf numFmtId="164" fontId="17" fillId="4" borderId="1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left" vertical="top" wrapText="1"/>
    </xf>
    <xf numFmtId="0" fontId="15" fillId="4" borderId="0" xfId="0" applyFont="1" applyFill="1" applyBorder="1" applyAlignment="1" applyProtection="1">
      <alignment horizontal="justify" vertical="top" wrapText="1"/>
    </xf>
    <xf numFmtId="0" fontId="15" fillId="4" borderId="0" xfId="0" applyFont="1" applyFill="1" applyBorder="1" applyAlignment="1" applyProtection="1">
      <alignment horizontal="left" vertical="top" wrapText="1" indent="1"/>
    </xf>
    <xf numFmtId="0" fontId="35" fillId="4" borderId="0" xfId="0" applyFont="1" applyFill="1" applyBorder="1" applyAlignment="1" applyProtection="1">
      <alignment horizontal="left" wrapText="1"/>
    </xf>
    <xf numFmtId="0" fontId="19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 indent="1"/>
    </xf>
    <xf numFmtId="0" fontId="35" fillId="4" borderId="0" xfId="0" applyFont="1" applyFill="1" applyBorder="1" applyAlignment="1" applyProtection="1">
      <alignment vertical="center"/>
    </xf>
    <xf numFmtId="0" fontId="35" fillId="4" borderId="0" xfId="0" applyFont="1" applyFill="1" applyBorder="1" applyAlignment="1" applyProtection="1">
      <alignment horizontal="left" vertical="center" indent="1"/>
    </xf>
    <xf numFmtId="0" fontId="35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horizontal="left" vertical="center" indent="1"/>
    </xf>
    <xf numFmtId="0" fontId="3" fillId="5" borderId="0" xfId="0" applyFont="1" applyFill="1" applyBorder="1" applyAlignment="1" applyProtection="1">
      <alignment vertical="center"/>
    </xf>
    <xf numFmtId="164" fontId="18" fillId="5" borderId="9" xfId="0" applyNumberFormat="1" applyFont="1" applyFill="1" applyBorder="1" applyAlignment="1" applyProtection="1">
      <alignment horizontal="center" vertical="top" wrapText="1"/>
    </xf>
    <xf numFmtId="164" fontId="18" fillId="5" borderId="1" xfId="0" applyNumberFormat="1" applyFont="1" applyFill="1" applyBorder="1" applyAlignment="1" applyProtection="1">
      <alignment horizontal="center" vertical="top" wrapText="1"/>
    </xf>
    <xf numFmtId="10" fontId="18" fillId="5" borderId="24" xfId="0" applyNumberFormat="1" applyFont="1" applyFill="1" applyBorder="1" applyAlignment="1" applyProtection="1">
      <alignment horizontal="center" vertical="top" wrapText="1"/>
    </xf>
    <xf numFmtId="0" fontId="18" fillId="5" borderId="16" xfId="0" applyNumberFormat="1" applyFont="1" applyFill="1" applyBorder="1" applyAlignment="1" applyProtection="1">
      <alignment horizontal="center" vertical="center" wrapText="1"/>
    </xf>
    <xf numFmtId="0" fontId="18" fillId="5" borderId="11" xfId="0" applyNumberFormat="1" applyFont="1" applyFill="1" applyBorder="1" applyAlignment="1" applyProtection="1">
      <alignment horizontal="center" vertical="center" wrapText="1"/>
    </xf>
    <xf numFmtId="1" fontId="18" fillId="5" borderId="40" xfId="0" applyNumberFormat="1" applyFont="1" applyFill="1" applyBorder="1" applyAlignment="1" applyProtection="1">
      <alignment horizontal="center" vertical="center" wrapText="1"/>
    </xf>
    <xf numFmtId="164" fontId="17" fillId="5" borderId="28" xfId="3" applyNumberFormat="1" applyFont="1" applyFill="1" applyBorder="1" applyAlignment="1" applyProtection="1">
      <alignment horizontal="left" vertical="top" wrapText="1" indent="2"/>
    </xf>
    <xf numFmtId="169" fontId="18" fillId="5" borderId="10" xfId="3" applyNumberFormat="1" applyFont="1" applyFill="1" applyBorder="1" applyAlignment="1" applyProtection="1">
      <alignment horizontal="right" vertical="top" wrapText="1"/>
    </xf>
    <xf numFmtId="10" fontId="18" fillId="5" borderId="10" xfId="3" applyNumberFormat="1" applyFont="1" applyFill="1" applyBorder="1" applyAlignment="1" applyProtection="1">
      <alignment horizontal="right" vertical="top" wrapText="1"/>
    </xf>
    <xf numFmtId="169" fontId="18" fillId="5" borderId="1" xfId="3" applyNumberFormat="1" applyFont="1" applyFill="1" applyBorder="1" applyAlignment="1" applyProtection="1">
      <alignment horizontal="right" vertical="top" wrapText="1"/>
    </xf>
    <xf numFmtId="169" fontId="17" fillId="5" borderId="1" xfId="3" applyNumberFormat="1" applyFont="1" applyFill="1" applyBorder="1" applyAlignment="1" applyProtection="1">
      <alignment horizontal="right" vertical="top" wrapText="1"/>
    </xf>
    <xf numFmtId="10" fontId="17" fillId="5" borderId="1" xfId="3" applyNumberFormat="1" applyFont="1" applyFill="1" applyBorder="1" applyAlignment="1" applyProtection="1">
      <alignment horizontal="right" vertical="top" wrapText="1"/>
    </xf>
    <xf numFmtId="169" fontId="18" fillId="5" borderId="21" xfId="3" applyNumberFormat="1" applyFont="1" applyFill="1" applyBorder="1" applyAlignment="1" applyProtection="1">
      <alignment horizontal="right" vertical="top" wrapText="1"/>
    </xf>
    <xf numFmtId="10" fontId="18" fillId="5" borderId="21" xfId="3" applyNumberFormat="1" applyFont="1" applyFill="1" applyBorder="1" applyAlignment="1" applyProtection="1">
      <alignment horizontal="right" vertical="top" wrapText="1"/>
    </xf>
    <xf numFmtId="10" fontId="18" fillId="5" borderId="1" xfId="3" applyNumberFormat="1" applyFont="1" applyFill="1" applyBorder="1" applyAlignment="1" applyProtection="1">
      <alignment horizontal="right" vertical="top" wrapText="1"/>
    </xf>
    <xf numFmtId="0" fontId="3" fillId="5" borderId="1" xfId="0" applyFont="1" applyFill="1" applyBorder="1" applyAlignment="1" applyProtection="1">
      <alignment horizontal="left" vertical="center"/>
    </xf>
    <xf numFmtId="9" fontId="17" fillId="5" borderId="1" xfId="3" applyNumberFormat="1" applyFont="1" applyFill="1" applyBorder="1" applyAlignment="1" applyProtection="1">
      <alignment horizontal="right" vertical="top" wrapText="1"/>
    </xf>
    <xf numFmtId="0" fontId="17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right" vertical="top" wrapText="1"/>
    </xf>
    <xf numFmtId="0" fontId="18" fillId="5" borderId="21" xfId="3" applyNumberFormat="1" applyFont="1" applyFill="1" applyBorder="1" applyAlignment="1" applyProtection="1">
      <alignment horizontal="right" vertical="top" wrapText="1"/>
    </xf>
    <xf numFmtId="0" fontId="18" fillId="5" borderId="10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left" vertical="top" wrapText="1" indent="1"/>
    </xf>
    <xf numFmtId="2" fontId="18" fillId="5" borderId="1" xfId="3" applyNumberFormat="1" applyFont="1" applyFill="1" applyBorder="1" applyAlignment="1" applyProtection="1">
      <alignment horizontal="right" vertical="top" wrapText="1"/>
    </xf>
    <xf numFmtId="0" fontId="28" fillId="5" borderId="17" xfId="3" applyNumberFormat="1" applyFont="1" applyFill="1" applyBorder="1" applyAlignment="1" applyProtection="1">
      <alignment horizontal="left" vertical="top" wrapText="1"/>
    </xf>
    <xf numFmtId="164" fontId="17" fillId="5" borderId="1" xfId="3" applyNumberFormat="1" applyFont="1" applyFill="1" applyBorder="1" applyAlignment="1" applyProtection="1">
      <alignment horizontal="right" vertical="top" wrapText="1"/>
    </xf>
    <xf numFmtId="0" fontId="17" fillId="5" borderId="1" xfId="3" applyNumberFormat="1" applyFont="1" applyFill="1" applyBorder="1" applyAlignment="1" applyProtection="1">
      <alignment horizontal="left" vertical="top" wrapText="1" indent="1"/>
    </xf>
    <xf numFmtId="0" fontId="17" fillId="5" borderId="1" xfId="3" applyNumberFormat="1" applyFont="1" applyFill="1" applyBorder="1" applyAlignment="1" applyProtection="1">
      <alignment horizontal="left" vertical="top" wrapText="1"/>
    </xf>
    <xf numFmtId="0" fontId="15" fillId="5" borderId="0" xfId="0" applyFont="1" applyFill="1" applyBorder="1" applyAlignment="1" applyProtection="1">
      <alignment horizontal="justify" vertical="top" wrapText="1"/>
    </xf>
    <xf numFmtId="0" fontId="35" fillId="5" borderId="0" xfId="0" applyFont="1" applyFill="1" applyBorder="1" applyAlignment="1" applyProtection="1">
      <alignment horizontal="left" wrapText="1"/>
    </xf>
    <xf numFmtId="0" fontId="19" fillId="5" borderId="0" xfId="0" applyFont="1" applyFill="1" applyBorder="1" applyAlignment="1" applyProtection="1">
      <alignment vertical="center"/>
    </xf>
    <xf numFmtId="164" fontId="19" fillId="5" borderId="0" xfId="3" applyNumberFormat="1" applyFont="1" applyFill="1" applyBorder="1" applyAlignment="1" applyProtection="1">
      <alignment vertical="center" wrapText="1"/>
    </xf>
    <xf numFmtId="0" fontId="35" fillId="5" borderId="0" xfId="0" applyFont="1" applyFill="1" applyBorder="1" applyAlignment="1" applyProtection="1">
      <alignment vertical="center"/>
    </xf>
    <xf numFmtId="164" fontId="35" fillId="5" borderId="0" xfId="3" applyNumberFormat="1" applyFont="1" applyFill="1" applyBorder="1" applyAlignment="1" applyProtection="1">
      <alignment vertical="center" wrapText="1"/>
    </xf>
    <xf numFmtId="0" fontId="35" fillId="5" borderId="0" xfId="0" applyFont="1" applyFill="1" applyBorder="1" applyAlignment="1" applyProtection="1">
      <alignment horizontal="left" vertical="center"/>
    </xf>
    <xf numFmtId="164" fontId="3" fillId="5" borderId="0" xfId="3" applyNumberFormat="1" applyFont="1" applyFill="1" applyBorder="1" applyAlignment="1" applyProtection="1">
      <alignment vertical="center" wrapText="1"/>
    </xf>
    <xf numFmtId="167" fontId="3" fillId="5" borderId="0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0" fontId="17" fillId="5" borderId="1" xfId="3" applyNumberFormat="1" applyFont="1" applyFill="1" applyBorder="1" applyAlignment="1" applyProtection="1">
      <alignment horizontal="left" vertical="top" wrapText="1" indent="2"/>
    </xf>
    <xf numFmtId="1" fontId="17" fillId="2" borderId="1" xfId="3" applyNumberFormat="1" applyFont="1" applyFill="1" applyBorder="1" applyAlignment="1" applyProtection="1">
      <alignment horizontal="left" vertical="top" wrapText="1"/>
    </xf>
    <xf numFmtId="165" fontId="3" fillId="3" borderId="1" xfId="3" applyNumberFormat="1" applyFont="1" applyFill="1" applyBorder="1" applyAlignment="1">
      <alignment horizontal="center" vertical="top" wrapText="1"/>
    </xf>
    <xf numFmtId="2" fontId="18" fillId="4" borderId="1" xfId="3" applyNumberFormat="1" applyFont="1" applyFill="1" applyBorder="1" applyAlignment="1" applyProtection="1">
      <alignment horizontal="right" vertical="top" wrapText="1"/>
    </xf>
    <xf numFmtId="167" fontId="3" fillId="0" borderId="5" xfId="3" applyNumberFormat="1" applyFont="1" applyBorder="1" applyAlignment="1">
      <alignment horizontal="center" vertical="top" wrapText="1"/>
    </xf>
    <xf numFmtId="2" fontId="17" fillId="4" borderId="1" xfId="3" applyNumberFormat="1" applyFont="1" applyFill="1" applyBorder="1" applyAlignment="1" applyProtection="1">
      <alignment horizontal="right" vertical="top" wrapText="1"/>
    </xf>
    <xf numFmtId="164" fontId="18" fillId="5" borderId="1" xfId="3" applyNumberFormat="1" applyFont="1" applyFill="1" applyBorder="1" applyAlignment="1" applyProtection="1">
      <alignment horizontal="left" vertical="top" wrapText="1" indent="1"/>
    </xf>
    <xf numFmtId="164" fontId="18" fillId="5" borderId="1" xfId="3" applyNumberFormat="1" applyFont="1" applyFill="1" applyBorder="1" applyAlignment="1" applyProtection="1">
      <alignment horizontal="right" vertical="top" wrapText="1"/>
    </xf>
    <xf numFmtId="165" fontId="2" fillId="3" borderId="1" xfId="3" applyNumberFormat="1" applyFont="1" applyFill="1" applyBorder="1" applyAlignment="1">
      <alignment horizontal="center" vertical="top" wrapText="1"/>
    </xf>
    <xf numFmtId="0" fontId="3" fillId="7" borderId="0" xfId="0" applyFont="1" applyFill="1" applyBorder="1" applyAlignment="1" applyProtection="1">
      <alignment vertical="center"/>
    </xf>
    <xf numFmtId="164" fontId="18" fillId="7" borderId="9" xfId="0" applyNumberFormat="1" applyFont="1" applyFill="1" applyBorder="1" applyAlignment="1" applyProtection="1">
      <alignment horizontal="center" vertical="top" wrapText="1"/>
    </xf>
    <xf numFmtId="164" fontId="18" fillId="7" borderId="1" xfId="0" applyNumberFormat="1" applyFont="1" applyFill="1" applyBorder="1" applyAlignment="1" applyProtection="1">
      <alignment horizontal="center" vertical="top" wrapText="1"/>
    </xf>
    <xf numFmtId="10" fontId="18" fillId="7" borderId="24" xfId="0" applyNumberFormat="1" applyFont="1" applyFill="1" applyBorder="1" applyAlignment="1" applyProtection="1">
      <alignment horizontal="center" vertical="top" wrapText="1"/>
    </xf>
    <xf numFmtId="164" fontId="18" fillId="7" borderId="41" xfId="0" applyNumberFormat="1" applyFont="1" applyFill="1" applyBorder="1" applyAlignment="1" applyProtection="1">
      <alignment horizontal="center" vertical="top" wrapText="1"/>
    </xf>
    <xf numFmtId="10" fontId="18" fillId="7" borderId="0" xfId="0" applyNumberFormat="1" applyFont="1" applyFill="1" applyBorder="1" applyAlignment="1" applyProtection="1">
      <alignment horizontal="center" vertical="top" wrapText="1"/>
    </xf>
    <xf numFmtId="0" fontId="18" fillId="7" borderId="16" xfId="0" applyNumberFormat="1" applyFont="1" applyFill="1" applyBorder="1" applyAlignment="1" applyProtection="1">
      <alignment horizontal="center" vertical="center" wrapText="1"/>
    </xf>
    <xf numFmtId="0" fontId="18" fillId="7" borderId="11" xfId="0" applyNumberFormat="1" applyFont="1" applyFill="1" applyBorder="1" applyAlignment="1" applyProtection="1">
      <alignment horizontal="center" vertical="center" wrapText="1"/>
    </xf>
    <xf numFmtId="1" fontId="18" fillId="7" borderId="40" xfId="0" applyNumberFormat="1" applyFont="1" applyFill="1" applyBorder="1" applyAlignment="1" applyProtection="1">
      <alignment horizontal="center" vertical="center" wrapText="1"/>
    </xf>
    <xf numFmtId="1" fontId="18" fillId="7" borderId="11" xfId="0" applyNumberFormat="1" applyFont="1" applyFill="1" applyBorder="1" applyAlignment="1" applyProtection="1">
      <alignment horizontal="center" vertical="center" wrapText="1"/>
    </xf>
    <xf numFmtId="0" fontId="18" fillId="7" borderId="42" xfId="0" applyNumberFormat="1" applyFont="1" applyFill="1" applyBorder="1" applyAlignment="1" applyProtection="1">
      <alignment horizontal="center" vertical="center" wrapText="1"/>
    </xf>
    <xf numFmtId="0" fontId="18" fillId="7" borderId="43" xfId="0" applyNumberFormat="1" applyFont="1" applyFill="1" applyBorder="1" applyAlignment="1" applyProtection="1">
      <alignment horizontal="center" vertical="center" wrapText="1"/>
    </xf>
    <xf numFmtId="1" fontId="18" fillId="7" borderId="16" xfId="0" applyNumberFormat="1" applyFont="1" applyFill="1" applyBorder="1" applyAlignment="1" applyProtection="1">
      <alignment horizontal="center" vertical="center" wrapText="1"/>
    </xf>
    <xf numFmtId="164" fontId="17" fillId="7" borderId="20" xfId="3" applyNumberFormat="1" applyFont="1" applyFill="1" applyBorder="1" applyAlignment="1" applyProtection="1">
      <alignment horizontal="left" vertical="top" wrapText="1" indent="2"/>
    </xf>
    <xf numFmtId="169" fontId="17" fillId="7" borderId="44" xfId="3" applyNumberFormat="1" applyFont="1" applyFill="1" applyBorder="1" applyAlignment="1" applyProtection="1">
      <alignment horizontal="right" vertical="top" wrapText="1"/>
    </xf>
    <xf numFmtId="10" fontId="17" fillId="7" borderId="45" xfId="3" applyNumberFormat="1" applyFont="1" applyFill="1" applyBorder="1" applyAlignment="1" applyProtection="1">
      <alignment horizontal="right" vertical="top" wrapText="1"/>
    </xf>
    <xf numFmtId="9" fontId="17" fillId="7" borderId="5" xfId="3" applyNumberFormat="1" applyFont="1" applyFill="1" applyBorder="1" applyAlignment="1" applyProtection="1">
      <alignment horizontal="right" vertical="top" wrapText="1"/>
    </xf>
    <xf numFmtId="10" fontId="17" fillId="7" borderId="46" xfId="3" applyNumberFormat="1" applyFont="1" applyFill="1" applyBorder="1" applyAlignment="1" applyProtection="1">
      <alignment horizontal="right" vertical="top" wrapText="1"/>
    </xf>
    <xf numFmtId="169" fontId="18" fillId="7" borderId="31" xfId="3" applyNumberFormat="1" applyFont="1" applyFill="1" applyBorder="1" applyAlignment="1" applyProtection="1">
      <alignment horizontal="right" vertical="top" wrapText="1"/>
    </xf>
    <xf numFmtId="10" fontId="18" fillId="7" borderId="48" xfId="3" applyNumberFormat="1" applyFont="1" applyFill="1" applyBorder="1" applyAlignment="1" applyProtection="1">
      <alignment horizontal="right" vertical="top" wrapText="1"/>
    </xf>
    <xf numFmtId="169" fontId="18" fillId="7" borderId="33" xfId="3" applyNumberFormat="1" applyFont="1" applyFill="1" applyBorder="1" applyAlignment="1" applyProtection="1">
      <alignment horizontal="right" vertical="top" wrapText="1"/>
    </xf>
    <xf numFmtId="10" fontId="18" fillId="7" borderId="34" xfId="3" applyNumberFormat="1" applyFont="1" applyFill="1" applyBorder="1" applyAlignment="1" applyProtection="1">
      <alignment horizontal="right" vertical="top" wrapText="1"/>
    </xf>
    <xf numFmtId="10" fontId="18" fillId="7" borderId="49" xfId="3" applyNumberFormat="1" applyFont="1" applyFill="1" applyBorder="1" applyAlignment="1" applyProtection="1">
      <alignment horizontal="right" vertical="top" wrapText="1"/>
    </xf>
    <xf numFmtId="169" fontId="18" fillId="7" borderId="10" xfId="3" applyNumberFormat="1" applyFont="1" applyFill="1" applyBorder="1" applyAlignment="1" applyProtection="1">
      <alignment horizontal="right" vertical="top" wrapText="1"/>
    </xf>
    <xf numFmtId="10" fontId="18" fillId="7" borderId="10" xfId="3" applyNumberFormat="1" applyFont="1" applyFill="1" applyBorder="1" applyAlignment="1" applyProtection="1">
      <alignment horizontal="right" vertical="top" wrapText="1"/>
    </xf>
    <xf numFmtId="169" fontId="18" fillId="7" borderId="22" xfId="3" applyNumberFormat="1" applyFont="1" applyFill="1" applyBorder="1" applyAlignment="1" applyProtection="1">
      <alignment horizontal="right" vertical="top" wrapText="1"/>
    </xf>
    <xf numFmtId="10" fontId="18" fillId="7" borderId="26" xfId="3" applyNumberFormat="1" applyFont="1" applyFill="1" applyBorder="1" applyAlignment="1" applyProtection="1">
      <alignment horizontal="right" vertical="top" wrapText="1"/>
    </xf>
    <xf numFmtId="169" fontId="18" fillId="7" borderId="1" xfId="3" applyNumberFormat="1" applyFont="1" applyFill="1" applyBorder="1" applyAlignment="1" applyProtection="1">
      <alignment horizontal="right" vertical="top" wrapText="1"/>
    </xf>
    <xf numFmtId="169" fontId="17" fillId="7" borderId="1" xfId="3" applyNumberFormat="1" applyFont="1" applyFill="1" applyBorder="1" applyAlignment="1" applyProtection="1">
      <alignment horizontal="right" vertical="top" wrapText="1"/>
    </xf>
    <xf numFmtId="169" fontId="17" fillId="7" borderId="29" xfId="3" applyNumberFormat="1" applyFont="1" applyFill="1" applyBorder="1" applyAlignment="1" applyProtection="1">
      <alignment horizontal="right" vertical="top" wrapText="1"/>
    </xf>
    <xf numFmtId="10" fontId="17" fillId="7" borderId="30" xfId="3" applyNumberFormat="1" applyFont="1" applyFill="1" applyBorder="1" applyAlignment="1" applyProtection="1">
      <alignment horizontal="right" vertical="top" wrapText="1"/>
    </xf>
    <xf numFmtId="10" fontId="17" fillId="7" borderId="47" xfId="3" applyNumberFormat="1" applyFont="1" applyFill="1" applyBorder="1" applyAlignment="1" applyProtection="1">
      <alignment horizontal="right" vertical="top" wrapText="1"/>
    </xf>
    <xf numFmtId="10" fontId="17" fillId="7" borderId="1" xfId="3" applyNumberFormat="1" applyFont="1" applyFill="1" applyBorder="1" applyAlignment="1" applyProtection="1">
      <alignment horizontal="right" vertical="top" wrapText="1"/>
    </xf>
    <xf numFmtId="169" fontId="17" fillId="7" borderId="2" xfId="3" applyNumberFormat="1" applyFont="1" applyFill="1" applyBorder="1" applyAlignment="1" applyProtection="1">
      <alignment horizontal="right" vertical="top" wrapText="1"/>
    </xf>
    <xf numFmtId="10" fontId="17" fillId="7" borderId="4" xfId="3" applyNumberFormat="1" applyFont="1" applyFill="1" applyBorder="1" applyAlignment="1" applyProtection="1">
      <alignment horizontal="right" vertical="top" wrapText="1"/>
    </xf>
    <xf numFmtId="169" fontId="18" fillId="7" borderId="21" xfId="3" applyNumberFormat="1" applyFont="1" applyFill="1" applyBorder="1" applyAlignment="1" applyProtection="1">
      <alignment horizontal="right" vertical="top" wrapText="1"/>
    </xf>
    <xf numFmtId="10" fontId="18" fillId="7" borderId="1" xfId="3" applyNumberFormat="1" applyFont="1" applyFill="1" applyBorder="1" applyAlignment="1" applyProtection="1">
      <alignment horizontal="right" vertical="top" wrapText="1"/>
    </xf>
    <xf numFmtId="0" fontId="3" fillId="7" borderId="1" xfId="0" applyFont="1" applyFill="1" applyBorder="1" applyAlignment="1" applyProtection="1">
      <alignment horizontal="left" vertical="center"/>
    </xf>
    <xf numFmtId="169" fontId="17" fillId="7" borderId="35" xfId="3" applyNumberFormat="1" applyFont="1" applyFill="1" applyBorder="1" applyAlignment="1" applyProtection="1">
      <alignment horizontal="right" vertical="top" wrapText="1"/>
    </xf>
    <xf numFmtId="10" fontId="17" fillId="7" borderId="36" xfId="3" applyNumberFormat="1" applyFont="1" applyFill="1" applyBorder="1" applyAlignment="1" applyProtection="1">
      <alignment horizontal="right" vertical="top" wrapText="1"/>
    </xf>
    <xf numFmtId="10" fontId="18" fillId="7" borderId="27" xfId="3" applyNumberFormat="1" applyFont="1" applyFill="1" applyBorder="1" applyAlignment="1" applyProtection="1">
      <alignment horizontal="right" vertical="top" wrapText="1"/>
    </xf>
    <xf numFmtId="169" fontId="18" fillId="7" borderId="35" xfId="3" applyNumberFormat="1" applyFont="1" applyFill="1" applyBorder="1" applyAlignment="1" applyProtection="1">
      <alignment horizontal="right" vertical="top" wrapText="1"/>
    </xf>
    <xf numFmtId="10" fontId="18" fillId="7" borderId="36" xfId="3" applyNumberFormat="1" applyFont="1" applyFill="1" applyBorder="1" applyAlignment="1" applyProtection="1">
      <alignment horizontal="right" vertical="top" wrapText="1"/>
    </xf>
    <xf numFmtId="0" fontId="17" fillId="7" borderId="35" xfId="3" applyNumberFormat="1" applyFont="1" applyFill="1" applyBorder="1" applyAlignment="1" applyProtection="1">
      <alignment horizontal="right" vertical="top" wrapText="1"/>
    </xf>
    <xf numFmtId="0" fontId="17" fillId="7" borderId="36" xfId="3" applyNumberFormat="1" applyFont="1" applyFill="1" applyBorder="1" applyAlignment="1" applyProtection="1">
      <alignment horizontal="right" vertical="top" wrapText="1"/>
    </xf>
    <xf numFmtId="0" fontId="17" fillId="7" borderId="2" xfId="3" applyNumberFormat="1" applyFont="1" applyFill="1" applyBorder="1" applyAlignment="1" applyProtection="1">
      <alignment horizontal="right" vertical="top" wrapText="1"/>
    </xf>
    <xf numFmtId="0" fontId="17" fillId="7" borderId="6" xfId="3" applyNumberFormat="1" applyFont="1" applyFill="1" applyBorder="1" applyAlignment="1" applyProtection="1">
      <alignment horizontal="right" vertical="top" wrapText="1"/>
    </xf>
    <xf numFmtId="0" fontId="18" fillId="7" borderId="29" xfId="3" applyNumberFormat="1" applyFont="1" applyFill="1" applyBorder="1" applyAlignment="1" applyProtection="1">
      <alignment horizontal="right" vertical="top" wrapText="1"/>
    </xf>
    <xf numFmtId="0" fontId="18" fillId="7" borderId="2" xfId="3" applyNumberFormat="1" applyFont="1" applyFill="1" applyBorder="1" applyAlignment="1" applyProtection="1">
      <alignment horizontal="right" vertical="top" wrapText="1"/>
    </xf>
    <xf numFmtId="0" fontId="18" fillId="7" borderId="31" xfId="3" applyNumberFormat="1" applyFont="1" applyFill="1" applyBorder="1" applyAlignment="1" applyProtection="1">
      <alignment horizontal="right" vertical="top" wrapText="1"/>
    </xf>
    <xf numFmtId="0" fontId="18" fillId="7" borderId="48" xfId="3" applyNumberFormat="1" applyFont="1" applyFill="1" applyBorder="1" applyAlignment="1" applyProtection="1">
      <alignment horizontal="right" vertical="top" wrapText="1"/>
    </xf>
    <xf numFmtId="0" fontId="18" fillId="7" borderId="38" xfId="3" applyNumberFormat="1" applyFont="1" applyFill="1" applyBorder="1" applyAlignment="1" applyProtection="1">
      <alignment horizontal="right" vertical="top" wrapText="1"/>
    </xf>
    <xf numFmtId="0" fontId="18" fillId="7" borderId="10" xfId="3" applyNumberFormat="1" applyFont="1" applyFill="1" applyBorder="1" applyAlignment="1" applyProtection="1">
      <alignment horizontal="right" vertical="top" wrapText="1"/>
    </xf>
    <xf numFmtId="0" fontId="18" fillId="7" borderId="33" xfId="3" applyNumberFormat="1" applyFont="1" applyFill="1" applyBorder="1" applyAlignment="1" applyProtection="1">
      <alignment horizontal="right" vertical="top" wrapText="1"/>
    </xf>
    <xf numFmtId="0" fontId="18" fillId="7" borderId="49" xfId="3" applyNumberFormat="1" applyFont="1" applyFill="1" applyBorder="1" applyAlignment="1" applyProtection="1">
      <alignment horizontal="right" vertical="top" wrapText="1"/>
    </xf>
    <xf numFmtId="0" fontId="18" fillId="7" borderId="22" xfId="3" applyNumberFormat="1" applyFont="1" applyFill="1" applyBorder="1" applyAlignment="1" applyProtection="1">
      <alignment horizontal="right" vertical="top" wrapText="1"/>
    </xf>
    <xf numFmtId="0" fontId="17" fillId="7" borderId="1" xfId="3" applyNumberFormat="1" applyFont="1" applyFill="1" applyBorder="1" applyAlignment="1" applyProtection="1">
      <alignment horizontal="right" vertical="top" wrapText="1"/>
    </xf>
    <xf numFmtId="0" fontId="18" fillId="7" borderId="1" xfId="3" applyNumberFormat="1" applyFont="1" applyFill="1" applyBorder="1" applyAlignment="1" applyProtection="1">
      <alignment horizontal="right" vertical="top" wrapText="1"/>
    </xf>
    <xf numFmtId="0" fontId="18" fillId="7" borderId="21" xfId="3" applyNumberFormat="1" applyFont="1" applyFill="1" applyBorder="1" applyAlignment="1" applyProtection="1">
      <alignment horizontal="right" vertical="top" wrapText="1"/>
    </xf>
    <xf numFmtId="0" fontId="18" fillId="7" borderId="39" xfId="3" applyNumberFormat="1" applyFont="1" applyFill="1" applyBorder="1" applyAlignment="1" applyProtection="1">
      <alignment horizontal="right" vertical="top" wrapText="1"/>
    </xf>
    <xf numFmtId="0" fontId="18" fillId="7" borderId="27" xfId="3" applyNumberFormat="1" applyFont="1" applyFill="1" applyBorder="1" applyAlignment="1" applyProtection="1">
      <alignment horizontal="right" vertical="top" wrapText="1"/>
    </xf>
    <xf numFmtId="0" fontId="18" fillId="7" borderId="35" xfId="3" applyNumberFormat="1" applyFont="1" applyFill="1" applyBorder="1" applyAlignment="1" applyProtection="1">
      <alignment horizontal="right" vertical="top" wrapText="1"/>
    </xf>
    <xf numFmtId="0" fontId="18" fillId="7" borderId="36" xfId="3" applyNumberFormat="1" applyFont="1" applyFill="1" applyBorder="1" applyAlignment="1" applyProtection="1">
      <alignment horizontal="right" vertical="top" wrapText="1"/>
    </xf>
    <xf numFmtId="0" fontId="18" fillId="7" borderId="6" xfId="3" applyNumberFormat="1" applyFont="1" applyFill="1" applyBorder="1" applyAlignment="1" applyProtection="1">
      <alignment horizontal="right" vertical="top" wrapText="1"/>
    </xf>
    <xf numFmtId="2" fontId="18" fillId="7" borderId="1" xfId="3" applyNumberFormat="1" applyFont="1" applyFill="1" applyBorder="1" applyAlignment="1" applyProtection="1">
      <alignment horizontal="right" vertical="top" wrapText="1"/>
    </xf>
    <xf numFmtId="0" fontId="28" fillId="7" borderId="36" xfId="3" applyNumberFormat="1" applyFont="1" applyFill="1" applyBorder="1" applyAlignment="1" applyProtection="1">
      <alignment horizontal="right" vertical="top" wrapText="1"/>
    </xf>
    <xf numFmtId="2" fontId="18" fillId="7" borderId="1" xfId="3" applyNumberFormat="1" applyFont="1" applyFill="1" applyBorder="1" applyAlignment="1" applyProtection="1">
      <alignment horizontal="center" vertical="top" wrapText="1"/>
    </xf>
    <xf numFmtId="0" fontId="18" fillId="7" borderId="35" xfId="3" applyNumberFormat="1" applyFont="1" applyFill="1" applyBorder="1" applyAlignment="1" applyProtection="1">
      <alignment horizontal="center" vertical="top" wrapText="1"/>
    </xf>
    <xf numFmtId="0" fontId="18" fillId="7" borderId="36" xfId="3" applyNumberFormat="1" applyFont="1" applyFill="1" applyBorder="1" applyAlignment="1" applyProtection="1">
      <alignment horizontal="center" vertical="top" wrapText="1"/>
    </xf>
    <xf numFmtId="0" fontId="18" fillId="7" borderId="1" xfId="3" applyNumberFormat="1" applyFont="1" applyFill="1" applyBorder="1" applyAlignment="1" applyProtection="1">
      <alignment horizontal="center" vertical="top" wrapText="1"/>
    </xf>
    <xf numFmtId="2" fontId="17" fillId="7" borderId="1" xfId="3" applyNumberFormat="1" applyFont="1" applyFill="1" applyBorder="1" applyAlignment="1" applyProtection="1">
      <alignment horizontal="right" vertical="top" wrapText="1"/>
    </xf>
    <xf numFmtId="2" fontId="17" fillId="7" borderId="35" xfId="3" applyNumberFormat="1" applyFont="1" applyFill="1" applyBorder="1" applyAlignment="1" applyProtection="1">
      <alignment horizontal="right" vertical="top" wrapText="1"/>
    </xf>
    <xf numFmtId="2" fontId="17" fillId="7" borderId="36" xfId="3" applyNumberFormat="1" applyFont="1" applyFill="1" applyBorder="1" applyAlignment="1" applyProtection="1">
      <alignment horizontal="right" vertical="top" wrapText="1"/>
    </xf>
    <xf numFmtId="164" fontId="18" fillId="7" borderId="1" xfId="3" applyNumberFormat="1" applyFont="1" applyFill="1" applyBorder="1" applyAlignment="1" applyProtection="1">
      <alignment horizontal="right" vertical="top" wrapText="1"/>
    </xf>
    <xf numFmtId="164" fontId="18" fillId="7" borderId="35" xfId="3" applyNumberFormat="1" applyFont="1" applyFill="1" applyBorder="1" applyAlignment="1" applyProtection="1">
      <alignment horizontal="right" vertical="top" wrapText="1"/>
    </xf>
    <xf numFmtId="164" fontId="18" fillId="7" borderId="36" xfId="3" applyNumberFormat="1" applyFont="1" applyFill="1" applyBorder="1" applyAlignment="1" applyProtection="1">
      <alignment horizontal="right" vertical="top" wrapText="1"/>
    </xf>
    <xf numFmtId="164" fontId="18" fillId="7" borderId="1" xfId="3" applyNumberFormat="1" applyFont="1" applyFill="1" applyBorder="1" applyAlignment="1" applyProtection="1">
      <alignment horizontal="center" vertical="top" wrapText="1"/>
    </xf>
    <xf numFmtId="164" fontId="29" fillId="7" borderId="5" xfId="3" applyNumberFormat="1" applyFont="1" applyFill="1" applyBorder="1" applyAlignment="1" applyProtection="1">
      <alignment horizontal="left" vertical="top" wrapText="1" indent="2"/>
    </xf>
    <xf numFmtId="1" fontId="17" fillId="7" borderId="17" xfId="3" applyNumberFormat="1" applyFont="1" applyFill="1" applyBorder="1" applyAlignment="1" applyProtection="1">
      <alignment horizontal="left" vertical="top" wrapText="1"/>
    </xf>
    <xf numFmtId="164" fontId="17" fillId="7" borderId="17" xfId="3" applyNumberFormat="1" applyFont="1" applyFill="1" applyBorder="1" applyAlignment="1" applyProtection="1">
      <alignment horizontal="left" vertical="top" wrapText="1"/>
    </xf>
    <xf numFmtId="2" fontId="29" fillId="7" borderId="5" xfId="3" applyNumberFormat="1" applyFont="1" applyFill="1" applyBorder="1" applyAlignment="1" applyProtection="1">
      <alignment horizontal="left" vertical="top" wrapText="1" indent="2"/>
    </xf>
    <xf numFmtId="164" fontId="33" fillId="7" borderId="1" xfId="3" applyNumberFormat="1" applyFont="1" applyFill="1" applyBorder="1" applyAlignment="1" applyProtection="1">
      <alignment horizontal="left" vertical="top" wrapText="1" indent="1"/>
    </xf>
    <xf numFmtId="0" fontId="33" fillId="7" borderId="47" xfId="3" applyNumberFormat="1" applyFont="1" applyFill="1" applyBorder="1" applyAlignment="1" applyProtection="1">
      <alignment horizontal="right" vertical="top" wrapText="1"/>
    </xf>
    <xf numFmtId="0" fontId="31" fillId="7" borderId="48" xfId="3" applyNumberFormat="1" applyFont="1" applyFill="1" applyBorder="1" applyAlignment="1" applyProtection="1">
      <alignment horizontal="right" vertical="top" wrapText="1"/>
    </xf>
    <xf numFmtId="0" fontId="31" fillId="7" borderId="49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left" vertical="top" wrapText="1" indent="2"/>
    </xf>
    <xf numFmtId="0" fontId="17" fillId="7" borderId="29" xfId="3" applyNumberFormat="1" applyFont="1" applyFill="1" applyBorder="1" applyAlignment="1" applyProtection="1">
      <alignment horizontal="right" vertical="top" wrapText="1"/>
    </xf>
    <xf numFmtId="0" fontId="17" fillId="7" borderId="30" xfId="3" applyNumberFormat="1" applyFont="1" applyFill="1" applyBorder="1" applyAlignment="1" applyProtection="1">
      <alignment horizontal="right" vertical="top" wrapText="1"/>
    </xf>
    <xf numFmtId="0" fontId="17" fillId="7" borderId="4" xfId="3" applyNumberFormat="1" applyFont="1" applyFill="1" applyBorder="1" applyAlignment="1" applyProtection="1">
      <alignment horizontal="right" vertical="top" wrapText="1"/>
    </xf>
    <xf numFmtId="0" fontId="18" fillId="7" borderId="30" xfId="3" applyNumberFormat="1" applyFont="1" applyFill="1" applyBorder="1" applyAlignment="1" applyProtection="1">
      <alignment horizontal="right" vertical="top" wrapText="1"/>
    </xf>
    <xf numFmtId="0" fontId="18" fillId="7" borderId="32" xfId="3" applyNumberFormat="1" applyFont="1" applyFill="1" applyBorder="1" applyAlignment="1" applyProtection="1">
      <alignment horizontal="right" vertical="top" wrapText="1"/>
    </xf>
    <xf numFmtId="0" fontId="18" fillId="7" borderId="34" xfId="3" applyNumberFormat="1" applyFont="1" applyFill="1" applyBorder="1" applyAlignment="1" applyProtection="1">
      <alignment horizontal="right" vertical="top" wrapText="1"/>
    </xf>
    <xf numFmtId="0" fontId="18" fillId="7" borderId="50" xfId="3" applyNumberFormat="1" applyFont="1" applyFill="1" applyBorder="1" applyAlignment="1" applyProtection="1">
      <alignment horizontal="right" vertical="top" wrapText="1"/>
    </xf>
    <xf numFmtId="0" fontId="18" fillId="7" borderId="26" xfId="3" applyNumberFormat="1" applyFont="1" applyFill="1" applyBorder="1" applyAlignment="1" applyProtection="1">
      <alignment horizontal="right" vertical="top" wrapText="1"/>
    </xf>
    <xf numFmtId="0" fontId="18" fillId="7" borderId="51" xfId="3" applyNumberFormat="1" applyFont="1" applyFill="1" applyBorder="1" applyAlignment="1" applyProtection="1">
      <alignment horizontal="right" vertical="top" wrapText="1"/>
    </xf>
    <xf numFmtId="0" fontId="18" fillId="7" borderId="4" xfId="3" applyNumberFormat="1" applyFont="1" applyFill="1" applyBorder="1" applyAlignment="1" applyProtection="1">
      <alignment horizontal="right" vertical="top" wrapText="1"/>
    </xf>
    <xf numFmtId="0" fontId="17" fillId="7" borderId="51" xfId="3" applyNumberFormat="1" applyFont="1" applyFill="1" applyBorder="1" applyAlignment="1" applyProtection="1">
      <alignment horizontal="right" vertical="top" wrapText="1"/>
    </xf>
    <xf numFmtId="0" fontId="18" fillId="7" borderId="52" xfId="3" applyNumberFormat="1" applyFont="1" applyFill="1" applyBorder="1" applyAlignment="1" applyProtection="1">
      <alignment horizontal="right" vertical="top" wrapText="1"/>
    </xf>
    <xf numFmtId="0" fontId="18" fillId="7" borderId="37" xfId="3" applyNumberFormat="1" applyFont="1" applyFill="1" applyBorder="1" applyAlignment="1" applyProtection="1">
      <alignment horizontal="right" vertical="top" wrapText="1"/>
    </xf>
    <xf numFmtId="164" fontId="17" fillId="7" borderId="2" xfId="3" applyNumberFormat="1" applyFont="1" applyFill="1" applyBorder="1" applyAlignment="1" applyProtection="1">
      <alignment horizontal="right" vertical="top" wrapText="1"/>
    </xf>
    <xf numFmtId="164" fontId="18" fillId="7" borderId="2" xfId="3" applyNumberFormat="1" applyFont="1" applyFill="1" applyBorder="1" applyAlignment="1" applyProtection="1">
      <alignment horizontal="right" vertical="top" wrapText="1"/>
    </xf>
    <xf numFmtId="164" fontId="18" fillId="7" borderId="38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right" vertical="top" wrapText="1"/>
    </xf>
    <xf numFmtId="0" fontId="17" fillId="7" borderId="47" xfId="3" applyNumberFormat="1" applyFont="1" applyFill="1" applyBorder="1" applyAlignment="1" applyProtection="1">
      <alignment horizontal="right" vertical="top" wrapText="1"/>
    </xf>
    <xf numFmtId="0" fontId="15" fillId="7" borderId="0" xfId="0" applyFont="1" applyFill="1" applyBorder="1" applyAlignment="1" applyProtection="1">
      <alignment horizontal="justify" vertical="top" wrapText="1"/>
    </xf>
    <xf numFmtId="0" fontId="35" fillId="7" borderId="0" xfId="0" applyFont="1" applyFill="1" applyBorder="1" applyAlignment="1" applyProtection="1">
      <alignment horizontal="left" wrapText="1"/>
    </xf>
    <xf numFmtId="164" fontId="19" fillId="7" borderId="0" xfId="3" applyNumberFormat="1" applyFont="1" applyFill="1" applyBorder="1" applyAlignment="1" applyProtection="1">
      <alignment vertical="center" wrapText="1"/>
    </xf>
    <xf numFmtId="164" fontId="35" fillId="7" borderId="0" xfId="3" applyNumberFormat="1" applyFont="1" applyFill="1" applyBorder="1" applyAlignment="1" applyProtection="1">
      <alignment vertical="center" wrapText="1"/>
    </xf>
    <xf numFmtId="0" fontId="35" fillId="7" borderId="0" xfId="0" applyFont="1" applyFill="1" applyBorder="1" applyAlignment="1" applyProtection="1">
      <alignment horizontal="left" vertical="center"/>
    </xf>
    <xf numFmtId="164" fontId="3" fillId="7" borderId="0" xfId="3" applyNumberFormat="1" applyFont="1" applyFill="1" applyBorder="1" applyAlignment="1" applyProtection="1">
      <alignment vertical="center" wrapText="1"/>
    </xf>
    <xf numFmtId="167" fontId="3" fillId="7" borderId="0" xfId="0" applyNumberFormat="1" applyFont="1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2" fontId="17" fillId="7" borderId="2" xfId="3" applyNumberFormat="1" applyFont="1" applyFill="1" applyBorder="1" applyAlignment="1" applyProtection="1">
      <alignment horizontal="right" vertical="top" wrapText="1"/>
    </xf>
    <xf numFmtId="2" fontId="18" fillId="7" borderId="2" xfId="3" applyNumberFormat="1" applyFont="1" applyFill="1" applyBorder="1" applyAlignment="1" applyProtection="1">
      <alignment horizontal="right" vertical="top" wrapText="1"/>
    </xf>
    <xf numFmtId="2" fontId="18" fillId="7" borderId="10" xfId="3" applyNumberFormat="1" applyFont="1" applyFill="1" applyBorder="1" applyAlignment="1" applyProtection="1">
      <alignment horizontal="right" vertical="top" wrapText="1"/>
    </xf>
    <xf numFmtId="2" fontId="18" fillId="7" borderId="33" xfId="3" applyNumberFormat="1" applyFont="1" applyFill="1" applyBorder="1" applyAlignment="1" applyProtection="1">
      <alignment horizontal="right" vertical="top" wrapText="1"/>
    </xf>
    <xf numFmtId="2" fontId="18" fillId="7" borderId="49" xfId="3" applyNumberFormat="1" applyFont="1" applyFill="1" applyBorder="1" applyAlignment="1" applyProtection="1">
      <alignment horizontal="right" vertical="top" wrapText="1"/>
    </xf>
    <xf numFmtId="165" fontId="3" fillId="0" borderId="17" xfId="3" applyNumberFormat="1" applyFont="1" applyBorder="1" applyAlignment="1">
      <alignment horizontal="center" vertical="top" wrapText="1"/>
    </xf>
    <xf numFmtId="164" fontId="18" fillId="7" borderId="21" xfId="3" applyNumberFormat="1" applyFont="1" applyFill="1" applyBorder="1" applyAlignment="1" applyProtection="1">
      <alignment horizontal="right" vertical="top" wrapText="1"/>
    </xf>
    <xf numFmtId="4" fontId="21" fillId="0" borderId="1" xfId="0" applyNumberFormat="1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21" fillId="0" borderId="0" xfId="0" applyFont="1" applyFill="1" applyAlignment="1">
      <alignment horizontal="left" vertical="top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164" fontId="17" fillId="7" borderId="29" xfId="3" applyNumberFormat="1" applyFont="1" applyFill="1" applyBorder="1" applyAlignment="1" applyProtection="1">
      <alignment horizontal="right" vertical="top" wrapText="1"/>
    </xf>
    <xf numFmtId="164" fontId="17" fillId="7" borderId="30" xfId="3" applyNumberFormat="1" applyFont="1" applyFill="1" applyBorder="1" applyAlignment="1" applyProtection="1">
      <alignment horizontal="right" vertical="top" wrapText="1"/>
    </xf>
    <xf numFmtId="164" fontId="17" fillId="7" borderId="51" xfId="3" applyNumberFormat="1" applyFont="1" applyFill="1" applyBorder="1" applyAlignment="1" applyProtection="1">
      <alignment horizontal="right" vertical="top" wrapText="1"/>
    </xf>
    <xf numFmtId="164" fontId="18" fillId="7" borderId="31" xfId="3" applyNumberFormat="1" applyFont="1" applyFill="1" applyBorder="1" applyAlignment="1" applyProtection="1">
      <alignment horizontal="right" vertical="top" wrapText="1"/>
    </xf>
    <xf numFmtId="164" fontId="18" fillId="7" borderId="32" xfId="3" applyNumberFormat="1" applyFont="1" applyFill="1" applyBorder="1" applyAlignment="1" applyProtection="1">
      <alignment horizontal="right" vertical="top" wrapText="1"/>
    </xf>
    <xf numFmtId="164" fontId="18" fillId="7" borderId="52" xfId="3" applyNumberFormat="1" applyFont="1" applyFill="1" applyBorder="1" applyAlignment="1" applyProtection="1">
      <alignment horizontal="right" vertical="top" wrapText="1"/>
    </xf>
    <xf numFmtId="0" fontId="17" fillId="11" borderId="1" xfId="3" applyNumberFormat="1" applyFont="1" applyFill="1" applyBorder="1" applyAlignment="1" applyProtection="1">
      <alignment horizontal="right" vertical="top" wrapText="1"/>
    </xf>
    <xf numFmtId="2" fontId="17" fillId="11" borderId="1" xfId="3" applyNumberFormat="1" applyFont="1" applyFill="1" applyBorder="1" applyAlignment="1" applyProtection="1">
      <alignment horizontal="right" vertical="top" wrapText="1"/>
    </xf>
    <xf numFmtId="0" fontId="3" fillId="5" borderId="1" xfId="0" applyFont="1" applyFill="1" applyBorder="1" applyAlignment="1" applyProtection="1">
      <alignment vertical="center"/>
    </xf>
    <xf numFmtId="2" fontId="17" fillId="0" borderId="5" xfId="3" applyNumberFormat="1" applyFont="1" applyFill="1" applyBorder="1" applyAlignment="1" applyProtection="1">
      <alignment horizontal="left" vertical="top" wrapText="1" indent="1"/>
    </xf>
    <xf numFmtId="164" fontId="18" fillId="5" borderId="21" xfId="3" applyNumberFormat="1" applyFont="1" applyFill="1" applyBorder="1" applyAlignment="1" applyProtection="1">
      <alignment horizontal="right" vertical="top" wrapText="1"/>
    </xf>
    <xf numFmtId="169" fontId="41" fillId="7" borderId="1" xfId="3" applyNumberFormat="1" applyFont="1" applyFill="1" applyBorder="1" applyAlignment="1" applyProtection="1">
      <alignment horizontal="right" vertical="top" wrapText="1"/>
    </xf>
    <xf numFmtId="164" fontId="18" fillId="4" borderId="1" xfId="3" applyNumberFormat="1" applyFont="1" applyFill="1" applyBorder="1" applyAlignment="1" applyProtection="1">
      <alignment horizontal="right" vertical="top" wrapText="1"/>
    </xf>
    <xf numFmtId="2" fontId="41" fillId="7" borderId="1" xfId="3" applyNumberFormat="1" applyFont="1" applyFill="1" applyBorder="1" applyAlignment="1" applyProtection="1">
      <alignment horizontal="right" vertical="top" wrapText="1"/>
    </xf>
    <xf numFmtId="0" fontId="44" fillId="2" borderId="1" xfId="3" applyNumberFormat="1" applyFont="1" applyFill="1" applyBorder="1" applyAlignment="1" applyProtection="1">
      <alignment horizontal="right" vertical="top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164" fontId="29" fillId="0" borderId="17" xfId="3" applyNumberFormat="1" applyFont="1" applyFill="1" applyBorder="1" applyAlignment="1" applyProtection="1">
      <alignment horizontal="left" vertical="top" wrapText="1" indent="2"/>
    </xf>
    <xf numFmtId="164" fontId="17" fillId="2" borderId="1" xfId="3" applyNumberFormat="1" applyFont="1" applyFill="1" applyBorder="1" applyAlignment="1" applyProtection="1">
      <alignment horizontal="center" vertical="top" wrapText="1"/>
    </xf>
    <xf numFmtId="171" fontId="18" fillId="2" borderId="1" xfId="3" applyNumberFormat="1" applyFont="1" applyFill="1" applyBorder="1" applyAlignment="1" applyProtection="1">
      <alignment horizontal="right" vertical="top" wrapText="1"/>
    </xf>
    <xf numFmtId="164" fontId="17" fillId="11" borderId="1" xfId="3" applyNumberFormat="1" applyFont="1" applyFill="1" applyBorder="1" applyAlignment="1" applyProtection="1">
      <alignment horizontal="right" vertical="top" wrapText="1"/>
    </xf>
    <xf numFmtId="1" fontId="17" fillId="0" borderId="17" xfId="3" applyNumberFormat="1" applyFont="1" applyFill="1" applyBorder="1" applyAlignment="1" applyProtection="1">
      <alignment horizontal="center" vertical="top" wrapText="1"/>
    </xf>
    <xf numFmtId="2" fontId="17" fillId="2" borderId="1" xfId="3" applyNumberFormat="1" applyFont="1" applyFill="1" applyBorder="1" applyAlignment="1" applyProtection="1">
      <alignment horizontal="right" vertical="top" wrapText="1" indent="1"/>
    </xf>
    <xf numFmtId="2" fontId="17" fillId="2" borderId="1" xfId="3" applyNumberFormat="1" applyFont="1" applyFill="1" applyBorder="1" applyAlignment="1" applyProtection="1">
      <alignment horizontal="right" vertical="top" wrapText="1" indent="2"/>
    </xf>
    <xf numFmtId="2" fontId="18" fillId="2" borderId="1" xfId="3" applyNumberFormat="1" applyFont="1" applyFill="1" applyBorder="1" applyAlignment="1" applyProtection="1">
      <alignment horizontal="right" vertical="top" wrapText="1" indent="2"/>
    </xf>
    <xf numFmtId="2" fontId="18" fillId="2" borderId="1" xfId="3" applyNumberFormat="1" applyFont="1" applyFill="1" applyBorder="1" applyAlignment="1" applyProtection="1">
      <alignment horizontal="right" vertical="top" wrapText="1" indent="1"/>
    </xf>
    <xf numFmtId="2" fontId="17" fillId="8" borderId="5" xfId="3" applyNumberFormat="1" applyFont="1" applyFill="1" applyBorder="1" applyAlignment="1" applyProtection="1">
      <alignment horizontal="left" vertical="top" wrapText="1" indent="2"/>
    </xf>
    <xf numFmtId="2" fontId="48" fillId="2" borderId="1" xfId="3" applyNumberFormat="1" applyFont="1" applyFill="1" applyBorder="1" applyAlignment="1" applyProtection="1">
      <alignment horizontal="righ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1" fontId="18" fillId="5" borderId="1" xfId="3" applyNumberFormat="1" applyFont="1" applyFill="1" applyBorder="1" applyAlignment="1" applyProtection="1">
      <alignment horizontal="left" vertical="top" wrapText="1" indent="1"/>
    </xf>
    <xf numFmtId="169" fontId="50" fillId="5" borderId="1" xfId="3" applyNumberFormat="1" applyFont="1" applyFill="1" applyBorder="1" applyAlignment="1" applyProtection="1">
      <alignment horizontal="right" vertical="top" wrapText="1"/>
    </xf>
    <xf numFmtId="169" fontId="50" fillId="5" borderId="21" xfId="3" applyNumberFormat="1" applyFont="1" applyFill="1" applyBorder="1" applyAlignment="1" applyProtection="1">
      <alignment horizontal="right" vertical="top" wrapText="1"/>
    </xf>
    <xf numFmtId="169" fontId="50" fillId="5" borderId="10" xfId="3" applyNumberFormat="1" applyFont="1" applyFill="1" applyBorder="1" applyAlignment="1" applyProtection="1">
      <alignment horizontal="right" vertical="top" wrapText="1"/>
    </xf>
    <xf numFmtId="165" fontId="3" fillId="8" borderId="17" xfId="3" applyNumberFormat="1" applyFont="1" applyFill="1" applyBorder="1" applyAlignment="1">
      <alignment horizontal="center" vertical="top" wrapText="1"/>
    </xf>
    <xf numFmtId="165" fontId="3" fillId="8" borderId="1" xfId="3" applyNumberFormat="1" applyFont="1" applyFill="1" applyBorder="1" applyAlignment="1">
      <alignment horizontal="center" vertical="top" wrapText="1"/>
    </xf>
    <xf numFmtId="173" fontId="17" fillId="5" borderId="1" xfId="3" applyNumberFormat="1" applyFont="1" applyFill="1" applyBorder="1" applyAlignment="1" applyProtection="1">
      <alignment horizontal="right" vertical="top" wrapText="1"/>
    </xf>
    <xf numFmtId="169" fontId="42" fillId="2" borderId="1" xfId="3" applyNumberFormat="1" applyFont="1" applyFill="1" applyBorder="1" applyAlignment="1" applyProtection="1">
      <alignment horizontal="right" vertical="top" wrapText="1"/>
    </xf>
    <xf numFmtId="169" fontId="46" fillId="2" borderId="1" xfId="3" applyNumberFormat="1" applyFont="1" applyFill="1" applyBorder="1" applyAlignment="1" applyProtection="1">
      <alignment horizontal="center" vertical="top" wrapText="1"/>
    </xf>
    <xf numFmtId="2" fontId="17" fillId="0" borderId="5" xfId="3" applyNumberFormat="1" applyFont="1" applyFill="1" applyBorder="1" applyAlignment="1" applyProtection="1">
      <alignment horizontal="center" vertical="top" wrapText="1"/>
    </xf>
    <xf numFmtId="0" fontId="47" fillId="7" borderId="1" xfId="3" applyNumberFormat="1" applyFont="1" applyFill="1" applyBorder="1" applyAlignment="1" applyProtection="1">
      <alignment horizontal="right" vertical="top" wrapText="1"/>
    </xf>
    <xf numFmtId="164" fontId="18" fillId="7" borderId="17" xfId="3" applyNumberFormat="1" applyFont="1" applyFill="1" applyBorder="1" applyAlignment="1" applyProtection="1">
      <alignment horizontal="left" vertical="top" wrapText="1"/>
    </xf>
    <xf numFmtId="165" fontId="51" fillId="3" borderId="1" xfId="3" applyNumberFormat="1" applyFont="1" applyFill="1" applyBorder="1" applyAlignment="1">
      <alignment horizontal="center" vertical="top" wrapText="1"/>
    </xf>
    <xf numFmtId="2" fontId="17" fillId="0" borderId="1" xfId="3" applyNumberFormat="1" applyFont="1" applyFill="1" applyBorder="1" applyAlignment="1" applyProtection="1">
      <alignment horizontal="left" vertical="top" wrapText="1" indent="2"/>
    </xf>
    <xf numFmtId="1" fontId="18" fillId="4" borderId="17" xfId="3" applyNumberFormat="1" applyFont="1" applyFill="1" applyBorder="1" applyAlignment="1" applyProtection="1">
      <alignment horizontal="left" vertical="top" wrapText="1"/>
    </xf>
    <xf numFmtId="164" fontId="18" fillId="4" borderId="10" xfId="3" applyNumberFormat="1" applyFont="1" applyFill="1" applyBorder="1" applyAlignment="1" applyProtection="1">
      <alignment horizontal="right" vertical="top" wrapText="1"/>
    </xf>
    <xf numFmtId="164" fontId="18" fillId="7" borderId="6" xfId="3" applyNumberFormat="1" applyFont="1" applyFill="1" applyBorder="1" applyAlignment="1" applyProtection="1">
      <alignment horizontal="right" vertical="top" wrapText="1"/>
    </xf>
    <xf numFmtId="1" fontId="18" fillId="7" borderId="1" xfId="3" applyNumberFormat="1" applyFont="1" applyFill="1" applyBorder="1" applyAlignment="1" applyProtection="1">
      <alignment horizontal="center" vertical="top" wrapText="1"/>
    </xf>
    <xf numFmtId="164" fontId="45" fillId="7" borderId="2" xfId="3" applyNumberFormat="1" applyFont="1" applyFill="1" applyBorder="1" applyAlignment="1" applyProtection="1">
      <alignment horizontal="right" vertical="top" wrapText="1"/>
    </xf>
    <xf numFmtId="0" fontId="45" fillId="7" borderId="1" xfId="3" applyNumberFormat="1" applyFont="1" applyFill="1" applyBorder="1" applyAlignment="1" applyProtection="1">
      <alignment horizontal="right" vertical="top" wrapText="1"/>
    </xf>
    <xf numFmtId="164" fontId="17" fillId="0" borderId="5" xfId="3" applyNumberFormat="1" applyFont="1" applyFill="1" applyBorder="1" applyAlignment="1" applyProtection="1">
      <alignment horizontal="left" vertical="top" wrapText="1" shrinkToFit="1"/>
    </xf>
    <xf numFmtId="1" fontId="17" fillId="0" borderId="17" xfId="3" applyNumberFormat="1" applyFont="1" applyFill="1" applyBorder="1" applyAlignment="1" applyProtection="1">
      <alignment horizontal="left" vertical="top" wrapText="1" shrinkToFit="1"/>
    </xf>
    <xf numFmtId="0" fontId="17" fillId="4" borderId="1" xfId="3" applyNumberFormat="1" applyFont="1" applyFill="1" applyBorder="1" applyAlignment="1" applyProtection="1">
      <alignment horizontal="right" vertical="top" wrapText="1" shrinkToFit="1"/>
    </xf>
    <xf numFmtId="0" fontId="17" fillId="4" borderId="1" xfId="3" applyNumberFormat="1" applyFont="1" applyFill="1" applyBorder="1" applyAlignment="1" applyProtection="1">
      <alignment horizontal="left" vertical="top" wrapText="1" shrinkToFit="1"/>
    </xf>
    <xf numFmtId="0" fontId="17" fillId="5" borderId="1" xfId="3" applyNumberFormat="1" applyFont="1" applyFill="1" applyBorder="1" applyAlignment="1" applyProtection="1">
      <alignment horizontal="right" vertical="top" wrapText="1" shrinkToFit="1"/>
    </xf>
    <xf numFmtId="164" fontId="18" fillId="7" borderId="1" xfId="3" applyNumberFormat="1" applyFont="1" applyFill="1" applyBorder="1" applyAlignment="1" applyProtection="1">
      <alignment horizontal="center" vertical="top" wrapText="1" shrinkToFit="1"/>
    </xf>
    <xf numFmtId="0" fontId="18" fillId="7" borderId="1" xfId="3" applyNumberFormat="1" applyFont="1" applyFill="1" applyBorder="1" applyAlignment="1" applyProtection="1">
      <alignment horizontal="center" vertical="top" wrapText="1" shrinkToFit="1"/>
    </xf>
    <xf numFmtId="0" fontId="17" fillId="7" borderId="1" xfId="3" applyNumberFormat="1" applyFont="1" applyFill="1" applyBorder="1" applyAlignment="1" applyProtection="1">
      <alignment horizontal="right" vertical="top" wrapText="1" shrinkToFit="1"/>
    </xf>
    <xf numFmtId="0" fontId="17" fillId="2" borderId="1" xfId="3" applyNumberFormat="1" applyFont="1" applyFill="1" applyBorder="1" applyAlignment="1" applyProtection="1">
      <alignment horizontal="right" vertical="top" wrapText="1" shrinkToFit="1"/>
    </xf>
    <xf numFmtId="2" fontId="47" fillId="2" borderId="1" xfId="3" applyNumberFormat="1" applyFont="1" applyFill="1" applyBorder="1" applyAlignment="1" applyProtection="1">
      <alignment horizontal="right" vertical="top" wrapText="1" shrinkToFit="1"/>
    </xf>
    <xf numFmtId="0" fontId="18" fillId="2" borderId="1" xfId="3" applyNumberFormat="1" applyFont="1" applyFill="1" applyBorder="1" applyAlignment="1" applyProtection="1">
      <alignment horizontal="right" vertical="top" wrapText="1" shrinkToFit="1"/>
    </xf>
    <xf numFmtId="0" fontId="18" fillId="0" borderId="22" xfId="0" applyNumberFormat="1" applyFont="1" applyFill="1" applyBorder="1" applyAlignment="1" applyProtection="1">
      <alignment horizontal="left" vertical="top" wrapText="1" shrinkToFit="1"/>
    </xf>
    <xf numFmtId="0" fontId="3" fillId="0" borderId="0" xfId="0" applyFont="1" applyFill="1" applyBorder="1" applyAlignment="1" applyProtection="1">
      <alignment vertical="center" wrapText="1" shrinkToFit="1"/>
    </xf>
    <xf numFmtId="0" fontId="18" fillId="4" borderId="1" xfId="3" applyNumberFormat="1" applyFont="1" applyFill="1" applyBorder="1" applyAlignment="1" applyProtection="1">
      <alignment horizontal="right" vertical="top" wrapText="1" shrinkToFit="1"/>
    </xf>
    <xf numFmtId="0" fontId="18" fillId="5" borderId="1" xfId="3" applyNumberFormat="1" applyFont="1" applyFill="1" applyBorder="1" applyAlignment="1" applyProtection="1">
      <alignment horizontal="right" vertical="top" wrapText="1" shrinkToFit="1"/>
    </xf>
    <xf numFmtId="0" fontId="18" fillId="7" borderId="1" xfId="3" applyNumberFormat="1" applyFont="1" applyFill="1" applyBorder="1" applyAlignment="1" applyProtection="1">
      <alignment horizontal="right" vertical="top" wrapText="1" shrinkToFit="1"/>
    </xf>
    <xf numFmtId="2" fontId="18" fillId="2" borderId="1" xfId="3" applyNumberFormat="1" applyFont="1" applyFill="1" applyBorder="1" applyAlignment="1" applyProtection="1">
      <alignment horizontal="right" vertical="top" wrapText="1" shrinkToFit="1"/>
    </xf>
    <xf numFmtId="0" fontId="18" fillId="0" borderId="24" xfId="0" applyNumberFormat="1" applyFont="1" applyFill="1" applyBorder="1" applyAlignment="1" applyProtection="1">
      <alignment horizontal="left" vertical="top" wrapText="1" shrinkToFit="1"/>
    </xf>
    <xf numFmtId="0" fontId="18" fillId="4" borderId="21" xfId="3" applyNumberFormat="1" applyFont="1" applyFill="1" applyBorder="1" applyAlignment="1" applyProtection="1">
      <alignment horizontal="right" vertical="top" wrapText="1" shrinkToFit="1"/>
    </xf>
    <xf numFmtId="0" fontId="18" fillId="4" borderId="21" xfId="3" applyNumberFormat="1" applyFont="1" applyFill="1" applyBorder="1" applyAlignment="1" applyProtection="1">
      <alignment horizontal="left" vertical="top" wrapText="1" shrinkToFit="1"/>
    </xf>
    <xf numFmtId="0" fontId="18" fillId="4" borderId="10" xfId="3" applyNumberFormat="1" applyFont="1" applyFill="1" applyBorder="1" applyAlignment="1" applyProtection="1">
      <alignment horizontal="right" vertical="top" wrapText="1" shrinkToFit="1"/>
    </xf>
    <xf numFmtId="0" fontId="18" fillId="4" borderId="10" xfId="3" applyNumberFormat="1" applyFont="1" applyFill="1" applyBorder="1" applyAlignment="1" applyProtection="1">
      <alignment horizontal="left" vertical="top" wrapText="1" shrinkToFit="1"/>
    </xf>
    <xf numFmtId="0" fontId="18" fillId="0" borderId="1" xfId="0" applyNumberFormat="1" applyFont="1" applyFill="1" applyBorder="1" applyAlignment="1" applyProtection="1">
      <alignment horizontal="left" vertical="top" wrapText="1" shrinkToFit="1"/>
    </xf>
    <xf numFmtId="0" fontId="52" fillId="0" borderId="19" xfId="0" applyNumberFormat="1" applyFont="1" applyFill="1" applyBorder="1" applyAlignment="1" applyProtection="1">
      <alignment horizontal="center" vertical="top" wrapText="1" shrinkToFit="1"/>
    </xf>
    <xf numFmtId="0" fontId="52" fillId="0" borderId="23" xfId="0" applyNumberFormat="1" applyFont="1" applyFill="1" applyBorder="1" applyAlignment="1" applyProtection="1">
      <alignment horizontal="center" vertical="top" wrapText="1" shrinkToFit="1"/>
    </xf>
    <xf numFmtId="0" fontId="52" fillId="0" borderId="18" xfId="0" applyNumberFormat="1" applyFont="1" applyFill="1" applyBorder="1" applyAlignment="1" applyProtection="1">
      <alignment horizontal="center" vertical="top" wrapText="1" shrinkToFit="1"/>
    </xf>
    <xf numFmtId="165" fontId="51" fillId="0" borderId="5" xfId="3" applyNumberFormat="1" applyFont="1" applyBorder="1" applyAlignment="1">
      <alignment horizontal="center" vertical="top" wrapText="1"/>
    </xf>
    <xf numFmtId="165" fontId="51" fillId="0" borderId="1" xfId="3" applyNumberFormat="1" applyFont="1" applyBorder="1" applyAlignment="1">
      <alignment horizontal="center" vertical="top" wrapText="1"/>
    </xf>
    <xf numFmtId="1" fontId="18" fillId="2" borderId="1" xfId="3" applyNumberFormat="1" applyFont="1" applyFill="1" applyBorder="1" applyAlignment="1" applyProtection="1">
      <alignment horizontal="right" vertical="top" wrapText="1"/>
    </xf>
    <xf numFmtId="2" fontId="42" fillId="0" borderId="5" xfId="3" applyNumberFormat="1" applyFont="1" applyFill="1" applyBorder="1" applyAlignment="1" applyProtection="1">
      <alignment horizontal="left" vertical="top" wrapText="1" indent="2"/>
    </xf>
    <xf numFmtId="4" fontId="53" fillId="0" borderId="1" xfId="0" applyNumberFormat="1" applyFont="1" applyFill="1" applyBorder="1" applyAlignment="1">
      <alignment horizontal="left" vertical="top" wrapText="1"/>
    </xf>
    <xf numFmtId="164" fontId="17" fillId="12" borderId="1" xfId="3" applyNumberFormat="1" applyFont="1" applyFill="1" applyBorder="1" applyAlignment="1" applyProtection="1">
      <alignment horizontal="right" vertical="top" wrapText="1"/>
    </xf>
    <xf numFmtId="164" fontId="28" fillId="7" borderId="17" xfId="3" applyNumberFormat="1" applyFont="1" applyFill="1" applyBorder="1" applyAlignment="1" applyProtection="1">
      <alignment horizontal="right" vertical="top" wrapText="1"/>
    </xf>
    <xf numFmtId="0" fontId="18" fillId="0" borderId="8" xfId="0" applyNumberFormat="1" applyFont="1" applyFill="1" applyBorder="1" applyAlignment="1" applyProtection="1">
      <alignment horizontal="left" vertical="center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 shrinkToFit="1"/>
    </xf>
    <xf numFmtId="169" fontId="18" fillId="7" borderId="27" xfId="3" applyNumberFormat="1" applyFont="1" applyFill="1" applyBorder="1" applyAlignment="1" applyProtection="1">
      <alignment horizontal="right" vertical="top" wrapText="1"/>
    </xf>
    <xf numFmtId="0" fontId="18" fillId="0" borderId="10" xfId="3" applyNumberFormat="1" applyFont="1" applyFill="1" applyBorder="1" applyAlignment="1" applyProtection="1">
      <alignment horizontal="left" vertical="top" wrapText="1" indent="2"/>
    </xf>
    <xf numFmtId="10" fontId="18" fillId="2" borderId="10" xfId="3" applyNumberFormat="1" applyFont="1" applyFill="1" applyBorder="1" applyAlignment="1" applyProtection="1">
      <alignment horizontal="right" vertical="top" wrapText="1"/>
    </xf>
    <xf numFmtId="9" fontId="17" fillId="7" borderId="1" xfId="3" applyNumberFormat="1" applyFont="1" applyFill="1" applyBorder="1" applyAlignment="1" applyProtection="1">
      <alignment horizontal="right" vertical="top" wrapText="1"/>
    </xf>
    <xf numFmtId="14" fontId="18" fillId="0" borderId="19" xfId="0" applyNumberFormat="1" applyFont="1" applyFill="1" applyBorder="1" applyAlignment="1" applyProtection="1">
      <alignment horizontal="center" vertical="top" wrapText="1"/>
    </xf>
    <xf numFmtId="0" fontId="40" fillId="0" borderId="1" xfId="0" applyNumberFormat="1" applyFont="1" applyFill="1" applyBorder="1" applyAlignment="1" applyProtection="1">
      <alignment horizontal="left" vertical="center" wrapText="1"/>
    </xf>
    <xf numFmtId="164" fontId="40" fillId="4" borderId="5" xfId="3" applyNumberFormat="1" applyFont="1" applyFill="1" applyBorder="1" applyAlignment="1" applyProtection="1">
      <alignment horizontal="center" vertical="top" wrapText="1"/>
    </xf>
    <xf numFmtId="9" fontId="40" fillId="4" borderId="1" xfId="2" applyFont="1" applyFill="1" applyBorder="1" applyAlignment="1" applyProtection="1">
      <alignment horizontal="left" vertical="top" wrapText="1"/>
    </xf>
    <xf numFmtId="164" fontId="43" fillId="5" borderId="1" xfId="3" applyNumberFormat="1" applyFont="1" applyFill="1" applyBorder="1" applyAlignment="1" applyProtection="1">
      <alignment horizontal="left" vertical="top" wrapText="1" indent="1"/>
    </xf>
    <xf numFmtId="164" fontId="40" fillId="7" borderId="5" xfId="3" applyNumberFormat="1" applyFont="1" applyFill="1" applyBorder="1" applyAlignment="1" applyProtection="1">
      <alignment horizontal="center" vertical="top" wrapText="1"/>
    </xf>
    <xf numFmtId="164" fontId="43" fillId="7" borderId="17" xfId="3" applyNumberFormat="1" applyFont="1" applyFill="1" applyBorder="1" applyAlignment="1" applyProtection="1">
      <alignment horizontal="center" vertical="top" wrapText="1"/>
    </xf>
    <xf numFmtId="164" fontId="40" fillId="3" borderId="5" xfId="3" applyNumberFormat="1" applyFont="1" applyFill="1" applyBorder="1" applyAlignment="1" applyProtection="1">
      <alignment horizontal="center" vertical="top" wrapText="1"/>
    </xf>
    <xf numFmtId="164" fontId="43" fillId="3" borderId="17" xfId="3" applyNumberFormat="1" applyFont="1" applyFill="1" applyBorder="1" applyAlignment="1" applyProtection="1">
      <alignment horizontal="center" vertical="top" wrapText="1"/>
    </xf>
    <xf numFmtId="0" fontId="51" fillId="0" borderId="0" xfId="0" applyFont="1" applyFill="1" applyBorder="1" applyAlignment="1" applyProtection="1">
      <alignment vertical="center"/>
    </xf>
    <xf numFmtId="0" fontId="43" fillId="0" borderId="1" xfId="0" applyNumberFormat="1" applyFont="1" applyFill="1" applyBorder="1" applyAlignment="1" applyProtection="1">
      <alignment horizontal="left" vertical="top" wrapText="1"/>
    </xf>
    <xf numFmtId="164" fontId="40" fillId="12" borderId="5" xfId="3" applyNumberFormat="1" applyFont="1" applyFill="1" applyBorder="1" applyAlignment="1" applyProtection="1">
      <alignment horizontal="center" vertical="top" wrapText="1"/>
    </xf>
    <xf numFmtId="164" fontId="43" fillId="12" borderId="1" xfId="3" applyNumberFormat="1" applyFont="1" applyFill="1" applyBorder="1" applyAlignment="1" applyProtection="1">
      <alignment horizontal="left" vertical="top" wrapText="1" indent="1"/>
    </xf>
    <xf numFmtId="164" fontId="40" fillId="7" borderId="1" xfId="3" applyNumberFormat="1" applyFont="1" applyFill="1" applyBorder="1" applyAlignment="1" applyProtection="1">
      <alignment horizontal="center" vertical="top" wrapText="1"/>
    </xf>
    <xf numFmtId="164" fontId="40" fillId="13" borderId="5" xfId="3" applyNumberFormat="1" applyFont="1" applyFill="1" applyBorder="1" applyAlignment="1" applyProtection="1">
      <alignment horizontal="center" vertical="top" wrapText="1"/>
    </xf>
    <xf numFmtId="164" fontId="40" fillId="13" borderId="1" xfId="3" applyNumberFormat="1" applyFont="1" applyFill="1" applyBorder="1" applyAlignment="1" applyProtection="1">
      <alignment horizontal="center" vertical="top" wrapText="1"/>
    </xf>
    <xf numFmtId="164" fontId="43" fillId="13" borderId="1" xfId="3" applyNumberFormat="1" applyFont="1" applyFill="1" applyBorder="1" applyAlignment="1" applyProtection="1">
      <alignment horizontal="center" vertical="top" wrapText="1"/>
    </xf>
    <xf numFmtId="0" fontId="54" fillId="0" borderId="19" xfId="0" applyNumberFormat="1" applyFont="1" applyFill="1" applyBorder="1" applyAlignment="1" applyProtection="1">
      <alignment horizontal="center" vertical="top" wrapText="1"/>
    </xf>
    <xf numFmtId="0" fontId="54" fillId="0" borderId="23" xfId="0" applyNumberFormat="1" applyFont="1" applyFill="1" applyBorder="1" applyAlignment="1" applyProtection="1">
      <alignment horizontal="center" vertical="top" wrapText="1"/>
    </xf>
    <xf numFmtId="164" fontId="43" fillId="13" borderId="17" xfId="3" applyNumberFormat="1" applyFont="1" applyFill="1" applyBorder="1" applyAlignment="1" applyProtection="1">
      <alignment horizontal="center" vertical="top" wrapText="1"/>
    </xf>
    <xf numFmtId="174" fontId="17" fillId="5" borderId="1" xfId="3" applyNumberFormat="1" applyFont="1" applyFill="1" applyBorder="1" applyAlignment="1" applyProtection="1">
      <alignment horizontal="right" vertical="top" wrapText="1"/>
    </xf>
    <xf numFmtId="1" fontId="29" fillId="12" borderId="5" xfId="3" applyNumberFormat="1" applyFont="1" applyFill="1" applyBorder="1" applyAlignment="1" applyProtection="1">
      <alignment horizontal="left" vertical="top" wrapText="1" indent="2"/>
    </xf>
    <xf numFmtId="164" fontId="17" fillId="12" borderId="17" xfId="3" applyNumberFormat="1" applyFont="1" applyFill="1" applyBorder="1" applyAlignment="1" applyProtection="1">
      <alignment horizontal="left" vertical="top" wrapText="1"/>
    </xf>
    <xf numFmtId="1" fontId="29" fillId="13" borderId="5" xfId="3" applyNumberFormat="1" applyFont="1" applyFill="1" applyBorder="1" applyAlignment="1" applyProtection="1">
      <alignment horizontal="left" vertical="top" wrapText="1" indent="2"/>
    </xf>
    <xf numFmtId="164" fontId="29" fillId="13" borderId="5" xfId="3" applyNumberFormat="1" applyFont="1" applyFill="1" applyBorder="1" applyAlignment="1" applyProtection="1">
      <alignment horizontal="left" vertical="top" wrapText="1" indent="2"/>
    </xf>
    <xf numFmtId="164" fontId="17" fillId="13" borderId="17" xfId="3" applyNumberFormat="1" applyFont="1" applyFill="1" applyBorder="1" applyAlignment="1" applyProtection="1">
      <alignment horizontal="left" vertical="top" wrapText="1"/>
    </xf>
    <xf numFmtId="0" fontId="29" fillId="0" borderId="23" xfId="0" applyNumberFormat="1" applyFont="1" applyFill="1" applyBorder="1" applyAlignment="1" applyProtection="1">
      <alignment horizontal="center" vertical="top" wrapText="1"/>
    </xf>
    <xf numFmtId="0" fontId="29" fillId="0" borderId="19" xfId="0" applyNumberFormat="1" applyFont="1" applyFill="1" applyBorder="1" applyAlignment="1" applyProtection="1">
      <alignment horizontal="center" vertical="top" wrapText="1"/>
    </xf>
    <xf numFmtId="0" fontId="40" fillId="0" borderId="23" xfId="0" applyNumberFormat="1" applyFont="1" applyFill="1" applyBorder="1" applyAlignment="1" applyProtection="1">
      <alignment horizontal="center" vertical="top" wrapText="1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164" fontId="28" fillId="7" borderId="17" xfId="3" applyNumberFormat="1" applyFont="1" applyFill="1" applyBorder="1" applyAlignment="1" applyProtection="1">
      <alignment horizontal="left" vertical="top" wrapText="1"/>
    </xf>
    <xf numFmtId="164" fontId="29" fillId="12" borderId="5" xfId="3" applyNumberFormat="1" applyFont="1" applyFill="1" applyBorder="1" applyAlignment="1" applyProtection="1">
      <alignment horizontal="left" vertical="top" wrapText="1" indent="2"/>
    </xf>
    <xf numFmtId="0" fontId="28" fillId="12" borderId="17" xfId="3" applyNumberFormat="1" applyFont="1" applyFill="1" applyBorder="1" applyAlignment="1" applyProtection="1">
      <alignment horizontal="left" vertical="top" wrapText="1"/>
    </xf>
    <xf numFmtId="0" fontId="28" fillId="13" borderId="1" xfId="3" applyNumberFormat="1" applyFont="1" applyFill="1" applyBorder="1" applyAlignment="1" applyProtection="1">
      <alignment horizontal="right" vertical="top" wrapText="1"/>
    </xf>
    <xf numFmtId="164" fontId="28" fillId="13" borderId="17" xfId="3" applyNumberFormat="1" applyFont="1" applyFill="1" applyBorder="1" applyAlignment="1" applyProtection="1">
      <alignment horizontal="right" vertical="top" wrapText="1"/>
    </xf>
    <xf numFmtId="0" fontId="28" fillId="13" borderId="17" xfId="3" applyNumberFormat="1" applyFont="1" applyFill="1" applyBorder="1" applyAlignment="1" applyProtection="1">
      <alignment horizontal="left" vertical="top" wrapText="1"/>
    </xf>
    <xf numFmtId="164" fontId="40" fillId="13" borderId="1" xfId="3" applyNumberFormat="1" applyFont="1" applyFill="1" applyBorder="1" applyAlignment="1" applyProtection="1">
      <alignment horizontal="right" vertical="top" wrapText="1"/>
    </xf>
    <xf numFmtId="164" fontId="33" fillId="12" borderId="1" xfId="3" applyNumberFormat="1" applyFont="1" applyFill="1" applyBorder="1" applyAlignment="1" applyProtection="1">
      <alignment horizontal="left" vertical="top" wrapText="1" indent="1"/>
    </xf>
    <xf numFmtId="164" fontId="33" fillId="12" borderId="4" xfId="3" applyNumberFormat="1" applyFont="1" applyFill="1" applyBorder="1" applyAlignment="1" applyProtection="1">
      <alignment horizontal="left" vertical="top" wrapText="1" indent="2"/>
    </xf>
    <xf numFmtId="0" fontId="33" fillId="12" borderId="4" xfId="3" applyNumberFormat="1" applyFont="1" applyFill="1" applyBorder="1" applyAlignment="1" applyProtection="1">
      <alignment horizontal="left" vertical="top" wrapText="1" indent="2"/>
    </xf>
    <xf numFmtId="164" fontId="33" fillId="7" borderId="4" xfId="3" applyNumberFormat="1" applyFont="1" applyFill="1" applyBorder="1" applyAlignment="1" applyProtection="1">
      <alignment horizontal="left" vertical="top" wrapText="1"/>
    </xf>
    <xf numFmtId="164" fontId="33" fillId="7" borderId="29" xfId="3" applyNumberFormat="1" applyFont="1" applyFill="1" applyBorder="1" applyAlignment="1" applyProtection="1">
      <alignment horizontal="right" vertical="top" wrapText="1"/>
    </xf>
    <xf numFmtId="164" fontId="33" fillId="7" borderId="47" xfId="3" applyNumberFormat="1" applyFont="1" applyFill="1" applyBorder="1" applyAlignment="1" applyProtection="1">
      <alignment horizontal="right" vertical="top" wrapText="1"/>
    </xf>
    <xf numFmtId="164" fontId="31" fillId="7" borderId="31" xfId="3" applyNumberFormat="1" applyFont="1" applyFill="1" applyBorder="1" applyAlignment="1" applyProtection="1">
      <alignment horizontal="right" vertical="top" wrapText="1"/>
    </xf>
    <xf numFmtId="164" fontId="31" fillId="7" borderId="48" xfId="3" applyNumberFormat="1" applyFont="1" applyFill="1" applyBorder="1" applyAlignment="1" applyProtection="1">
      <alignment horizontal="right" vertical="top" wrapText="1"/>
    </xf>
    <xf numFmtId="164" fontId="31" fillId="7" borderId="33" xfId="3" applyNumberFormat="1" applyFont="1" applyFill="1" applyBorder="1" applyAlignment="1" applyProtection="1">
      <alignment horizontal="right" vertical="top" wrapText="1"/>
    </xf>
    <xf numFmtId="164" fontId="31" fillId="7" borderId="49" xfId="3" applyNumberFormat="1" applyFont="1" applyFill="1" applyBorder="1" applyAlignment="1" applyProtection="1">
      <alignment horizontal="right" vertical="top" wrapText="1"/>
    </xf>
    <xf numFmtId="1" fontId="29" fillId="7" borderId="5" xfId="3" applyNumberFormat="1" applyFont="1" applyFill="1" applyBorder="1" applyAlignment="1" applyProtection="1">
      <alignment horizontal="left" vertical="top" wrapText="1" indent="2"/>
    </xf>
    <xf numFmtId="164" fontId="33" fillId="13" borderId="1" xfId="3" applyNumberFormat="1" applyFont="1" applyFill="1" applyBorder="1" applyAlignment="1" applyProtection="1">
      <alignment horizontal="left" vertical="top" wrapText="1" indent="1"/>
    </xf>
    <xf numFmtId="0" fontId="33" fillId="13" borderId="1" xfId="3" applyNumberFormat="1" applyFont="1" applyFill="1" applyBorder="1" applyAlignment="1" applyProtection="1">
      <alignment horizontal="right" vertical="top" wrapText="1"/>
    </xf>
    <xf numFmtId="164" fontId="33" fillId="13" borderId="4" xfId="3" applyNumberFormat="1" applyFont="1" applyFill="1" applyBorder="1" applyAlignment="1" applyProtection="1">
      <alignment horizontal="left" vertical="top" wrapText="1"/>
    </xf>
    <xf numFmtId="164" fontId="33" fillId="13" borderId="1" xfId="3" applyNumberFormat="1" applyFont="1" applyFill="1" applyBorder="1" applyAlignment="1" applyProtection="1">
      <alignment horizontal="right" vertical="top" wrapText="1"/>
    </xf>
    <xf numFmtId="0" fontId="31" fillId="13" borderId="1" xfId="3" applyNumberFormat="1" applyFont="1" applyFill="1" applyBorder="1" applyAlignment="1" applyProtection="1">
      <alignment horizontal="right" vertical="top" wrapText="1"/>
    </xf>
    <xf numFmtId="164" fontId="31" fillId="13" borderId="1" xfId="3" applyNumberFormat="1" applyFont="1" applyFill="1" applyBorder="1" applyAlignment="1" applyProtection="1">
      <alignment horizontal="right" vertical="top" wrapText="1"/>
    </xf>
    <xf numFmtId="2" fontId="55" fillId="0" borderId="5" xfId="3" applyNumberFormat="1" applyFont="1" applyFill="1" applyBorder="1" applyAlignment="1" applyProtection="1">
      <alignment horizontal="left" vertical="top" wrapText="1" indent="2"/>
    </xf>
    <xf numFmtId="164" fontId="55" fillId="0" borderId="17" xfId="3" applyNumberFormat="1" applyFont="1" applyFill="1" applyBorder="1" applyAlignment="1" applyProtection="1">
      <alignment horizontal="left" vertical="top" wrapText="1" indent="2"/>
    </xf>
    <xf numFmtId="0" fontId="3" fillId="9" borderId="0" xfId="0" applyFont="1" applyFill="1" applyBorder="1" applyAlignment="1" applyProtection="1">
      <alignment horizontal="left" vertical="center"/>
    </xf>
    <xf numFmtId="164" fontId="17" fillId="4" borderId="1" xfId="3" applyNumberFormat="1" applyFont="1" applyFill="1" applyBorder="1" applyAlignment="1" applyProtection="1">
      <alignment horizontal="left" vertical="top" wrapText="1" indent="1"/>
    </xf>
    <xf numFmtId="0" fontId="17" fillId="4" borderId="4" xfId="3" applyNumberFormat="1" applyFont="1" applyFill="1" applyBorder="1" applyAlignment="1" applyProtection="1">
      <alignment horizontal="left" vertical="top" wrapText="1" indent="2"/>
    </xf>
    <xf numFmtId="1" fontId="17" fillId="4" borderId="4" xfId="3" applyNumberFormat="1" applyFont="1" applyFill="1" applyBorder="1" applyAlignment="1" applyProtection="1">
      <alignment horizontal="left" vertical="top" wrapText="1" indent="2"/>
    </xf>
    <xf numFmtId="164" fontId="17" fillId="12" borderId="1" xfId="3" applyNumberFormat="1" applyFont="1" applyFill="1" applyBorder="1" applyAlignment="1" applyProtection="1">
      <alignment horizontal="left" vertical="top" wrapText="1" indent="1"/>
    </xf>
    <xf numFmtId="164" fontId="17" fillId="12" borderId="4" xfId="3" applyNumberFormat="1" applyFont="1" applyFill="1" applyBorder="1" applyAlignment="1" applyProtection="1">
      <alignment horizontal="left" vertical="top" wrapText="1" indent="2"/>
    </xf>
    <xf numFmtId="0" fontId="17" fillId="12" borderId="4" xfId="3" applyNumberFormat="1" applyFont="1" applyFill="1" applyBorder="1" applyAlignment="1" applyProtection="1">
      <alignment horizontal="left" vertical="top" wrapText="1" indent="2"/>
    </xf>
    <xf numFmtId="164" fontId="17" fillId="7" borderId="1" xfId="3" applyNumberFormat="1" applyFont="1" applyFill="1" applyBorder="1" applyAlignment="1" applyProtection="1">
      <alignment horizontal="left" vertical="top" wrapText="1" indent="1"/>
    </xf>
    <xf numFmtId="164" fontId="17" fillId="7" borderId="4" xfId="3" applyNumberFormat="1" applyFont="1" applyFill="1" applyBorder="1" applyAlignment="1" applyProtection="1">
      <alignment horizontal="left" vertical="top" wrapText="1"/>
    </xf>
    <xf numFmtId="164" fontId="17" fillId="7" borderId="47" xfId="3" applyNumberFormat="1" applyFont="1" applyFill="1" applyBorder="1" applyAlignment="1" applyProtection="1">
      <alignment horizontal="right" vertical="top" wrapText="1"/>
    </xf>
    <xf numFmtId="164" fontId="17" fillId="13" borderId="1" xfId="3" applyNumberFormat="1" applyFont="1" applyFill="1" applyBorder="1" applyAlignment="1" applyProtection="1">
      <alignment horizontal="left" vertical="top" wrapText="1" indent="1"/>
    </xf>
    <xf numFmtId="0" fontId="17" fillId="13" borderId="1" xfId="3" applyNumberFormat="1" applyFont="1" applyFill="1" applyBorder="1" applyAlignment="1" applyProtection="1">
      <alignment horizontal="right" vertical="top" wrapText="1"/>
    </xf>
    <xf numFmtId="164" fontId="17" fillId="13" borderId="4" xfId="3" applyNumberFormat="1" applyFont="1" applyFill="1" applyBorder="1" applyAlignment="1" applyProtection="1">
      <alignment horizontal="left" vertical="top" wrapText="1"/>
    </xf>
    <xf numFmtId="164" fontId="17" fillId="13" borderId="1" xfId="3" applyNumberFormat="1" applyFont="1" applyFill="1" applyBorder="1" applyAlignment="1" applyProtection="1">
      <alignment horizontal="right" vertical="top" wrapText="1"/>
    </xf>
    <xf numFmtId="0" fontId="19" fillId="9" borderId="0" xfId="0" applyFont="1" applyFill="1" applyBorder="1" applyAlignment="1" applyProtection="1">
      <alignment vertical="center"/>
    </xf>
    <xf numFmtId="164" fontId="18" fillId="7" borderId="48" xfId="3" applyNumberFormat="1" applyFont="1" applyFill="1" applyBorder="1" applyAlignment="1" applyProtection="1">
      <alignment horizontal="right" vertical="top" wrapText="1"/>
    </xf>
    <xf numFmtId="0" fontId="18" fillId="13" borderId="1" xfId="3" applyNumberFormat="1" applyFont="1" applyFill="1" applyBorder="1" applyAlignment="1" applyProtection="1">
      <alignment horizontal="right" vertical="top" wrapText="1"/>
    </xf>
    <xf numFmtId="164" fontId="18" fillId="13" borderId="1" xfId="3" applyNumberFormat="1" applyFont="1" applyFill="1" applyBorder="1" applyAlignment="1" applyProtection="1">
      <alignment horizontal="right" vertical="top" wrapText="1"/>
    </xf>
    <xf numFmtId="164" fontId="18" fillId="7" borderId="33" xfId="3" applyNumberFormat="1" applyFont="1" applyFill="1" applyBorder="1" applyAlignment="1" applyProtection="1">
      <alignment horizontal="right" vertical="top" wrapText="1"/>
    </xf>
    <xf numFmtId="164" fontId="18" fillId="7" borderId="49" xfId="3" applyNumberFormat="1" applyFont="1" applyFill="1" applyBorder="1" applyAlignment="1" applyProtection="1">
      <alignment horizontal="right" vertical="top" wrapText="1"/>
    </xf>
    <xf numFmtId="0" fontId="17" fillId="0" borderId="22" xfId="0" applyNumberFormat="1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vertical="center"/>
    </xf>
    <xf numFmtId="0" fontId="17" fillId="7" borderId="31" xfId="3" applyNumberFormat="1" applyFont="1" applyFill="1" applyBorder="1" applyAlignment="1" applyProtection="1">
      <alignment horizontal="right" vertical="top" wrapText="1"/>
    </xf>
    <xf numFmtId="0" fontId="17" fillId="7" borderId="32" xfId="3" applyNumberFormat="1" applyFont="1" applyFill="1" applyBorder="1" applyAlignment="1" applyProtection="1">
      <alignment horizontal="right" vertical="top" wrapText="1"/>
    </xf>
    <xf numFmtId="0" fontId="17" fillId="2" borderId="31" xfId="3" applyNumberFormat="1" applyFont="1" applyFill="1" applyBorder="1" applyAlignment="1" applyProtection="1">
      <alignment horizontal="right" vertical="top" wrapText="1"/>
    </xf>
    <xf numFmtId="0" fontId="17" fillId="2" borderId="32" xfId="3" applyNumberFormat="1" applyFont="1" applyFill="1" applyBorder="1" applyAlignment="1" applyProtection="1">
      <alignment horizontal="right" vertical="top" wrapText="1"/>
    </xf>
    <xf numFmtId="0" fontId="17" fillId="0" borderId="24" xfId="0" applyNumberFormat="1" applyFont="1" applyFill="1" applyBorder="1" applyAlignment="1" applyProtection="1">
      <alignment horizontal="left" vertical="top" wrapText="1"/>
    </xf>
    <xf numFmtId="0" fontId="17" fillId="7" borderId="33" xfId="3" applyNumberFormat="1" applyFont="1" applyFill="1" applyBorder="1" applyAlignment="1" applyProtection="1">
      <alignment horizontal="right" vertical="top" wrapText="1"/>
    </xf>
    <xf numFmtId="0" fontId="17" fillId="7" borderId="34" xfId="3" applyNumberFormat="1" applyFont="1" applyFill="1" applyBorder="1" applyAlignment="1" applyProtection="1">
      <alignment horizontal="right" vertical="top" wrapText="1"/>
    </xf>
    <xf numFmtId="0" fontId="17" fillId="2" borderId="33" xfId="3" applyNumberFormat="1" applyFont="1" applyFill="1" applyBorder="1" applyAlignment="1" applyProtection="1">
      <alignment horizontal="right" vertical="top" wrapText="1"/>
    </xf>
    <xf numFmtId="0" fontId="17" fillId="2" borderId="34" xfId="3" applyNumberFormat="1" applyFont="1" applyFill="1" applyBorder="1" applyAlignment="1" applyProtection="1">
      <alignment horizontal="right" vertical="top" wrapText="1"/>
    </xf>
    <xf numFmtId="164" fontId="27" fillId="4" borderId="1" xfId="3" applyNumberFormat="1" applyFont="1" applyFill="1" applyBorder="1" applyAlignment="1" applyProtection="1">
      <alignment horizontal="left" vertical="top" wrapText="1" indent="2"/>
    </xf>
    <xf numFmtId="1" fontId="27" fillId="4" borderId="17" xfId="3" applyNumberFormat="1" applyFont="1" applyFill="1" applyBorder="1" applyAlignment="1" applyProtection="1">
      <alignment horizontal="left" vertical="top" wrapText="1"/>
    </xf>
    <xf numFmtId="164" fontId="27" fillId="5" borderId="1" xfId="3" applyNumberFormat="1" applyFont="1" applyFill="1" applyBorder="1" applyAlignment="1" applyProtection="1">
      <alignment horizontal="left" vertical="top" wrapText="1" indent="2"/>
    </xf>
    <xf numFmtId="1" fontId="27" fillId="5" borderId="17" xfId="3" applyNumberFormat="1" applyFont="1" applyFill="1" applyBorder="1" applyAlignment="1" applyProtection="1">
      <alignment horizontal="left" vertical="top" wrapText="1"/>
    </xf>
    <xf numFmtId="164" fontId="27" fillId="7" borderId="1" xfId="3" applyNumberFormat="1" applyFont="1" applyFill="1" applyBorder="1" applyAlignment="1" applyProtection="1">
      <alignment horizontal="left" vertical="top" wrapText="1" indent="2"/>
    </xf>
    <xf numFmtId="0" fontId="27" fillId="7" borderId="29" xfId="3" applyNumberFormat="1" applyFont="1" applyFill="1" applyBorder="1" applyAlignment="1" applyProtection="1">
      <alignment horizontal="right" vertical="top" wrapText="1"/>
    </xf>
    <xf numFmtId="0" fontId="27" fillId="7" borderId="30" xfId="3" applyNumberFormat="1" applyFont="1" applyFill="1" applyBorder="1" applyAlignment="1" applyProtection="1">
      <alignment horizontal="right" vertical="top" wrapText="1"/>
    </xf>
    <xf numFmtId="0" fontId="27" fillId="7" borderId="2" xfId="3" applyNumberFormat="1" applyFont="1" applyFill="1" applyBorder="1" applyAlignment="1" applyProtection="1">
      <alignment horizontal="right" vertical="top" wrapText="1"/>
    </xf>
    <xf numFmtId="0" fontId="27" fillId="7" borderId="4" xfId="3" applyNumberFormat="1" applyFont="1" applyFill="1" applyBorder="1" applyAlignment="1" applyProtection="1">
      <alignment horizontal="right" vertical="top" wrapText="1"/>
    </xf>
    <xf numFmtId="164" fontId="27" fillId="2" borderId="1" xfId="3" applyNumberFormat="1" applyFont="1" applyFill="1" applyBorder="1" applyAlignment="1" applyProtection="1">
      <alignment horizontal="left" vertical="top" wrapText="1" indent="2"/>
    </xf>
    <xf numFmtId="0" fontId="27" fillId="2" borderId="1" xfId="3" applyNumberFormat="1" applyFont="1" applyFill="1" applyBorder="1" applyAlignment="1" applyProtection="1">
      <alignment horizontal="right" vertical="top" wrapText="1"/>
    </xf>
    <xf numFmtId="0" fontId="27" fillId="2" borderId="29" xfId="3" applyNumberFormat="1" applyFont="1" applyFill="1" applyBorder="1" applyAlignment="1" applyProtection="1">
      <alignment horizontal="right" vertical="top" wrapText="1"/>
    </xf>
    <xf numFmtId="0" fontId="27" fillId="2" borderId="30" xfId="3" applyNumberFormat="1" applyFont="1" applyFill="1" applyBorder="1" applyAlignment="1" applyProtection="1">
      <alignment horizontal="right" vertical="top" wrapText="1"/>
    </xf>
    <xf numFmtId="0" fontId="56" fillId="0" borderId="22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vertical="center"/>
    </xf>
    <xf numFmtId="0" fontId="56" fillId="7" borderId="31" xfId="3" applyNumberFormat="1" applyFont="1" applyFill="1" applyBorder="1" applyAlignment="1" applyProtection="1">
      <alignment horizontal="right" vertical="top" wrapText="1"/>
    </xf>
    <xf numFmtId="0" fontId="56" fillId="7" borderId="32" xfId="3" applyNumberFormat="1" applyFont="1" applyFill="1" applyBorder="1" applyAlignment="1" applyProtection="1">
      <alignment horizontal="right" vertical="top" wrapText="1"/>
    </xf>
    <xf numFmtId="0" fontId="56" fillId="2" borderId="1" xfId="3" applyNumberFormat="1" applyFont="1" applyFill="1" applyBorder="1" applyAlignment="1" applyProtection="1">
      <alignment horizontal="right" vertical="top" wrapText="1"/>
    </xf>
    <xf numFmtId="0" fontId="56" fillId="2" borderId="31" xfId="3" applyNumberFormat="1" applyFont="1" applyFill="1" applyBorder="1" applyAlignment="1" applyProtection="1">
      <alignment horizontal="right" vertical="top" wrapText="1"/>
    </xf>
    <xf numFmtId="0" fontId="56" fillId="2" borderId="32" xfId="3" applyNumberFormat="1" applyFont="1" applyFill="1" applyBorder="1" applyAlignment="1" applyProtection="1">
      <alignment horizontal="right" vertical="top" wrapText="1"/>
    </xf>
    <xf numFmtId="0" fontId="56" fillId="0" borderId="24" xfId="0" applyNumberFormat="1" applyFont="1" applyFill="1" applyBorder="1" applyAlignment="1" applyProtection="1">
      <alignment horizontal="left" vertical="top" wrapText="1"/>
    </xf>
    <xf numFmtId="0" fontId="56" fillId="7" borderId="33" xfId="3" applyNumberFormat="1" applyFont="1" applyFill="1" applyBorder="1" applyAlignment="1" applyProtection="1">
      <alignment horizontal="right" vertical="top" wrapText="1"/>
    </xf>
    <xf numFmtId="0" fontId="56" fillId="7" borderId="34" xfId="3" applyNumberFormat="1" applyFont="1" applyFill="1" applyBorder="1" applyAlignment="1" applyProtection="1">
      <alignment horizontal="right" vertical="top" wrapText="1"/>
    </xf>
    <xf numFmtId="0" fontId="56" fillId="2" borderId="33" xfId="3" applyNumberFormat="1" applyFont="1" applyFill="1" applyBorder="1" applyAlignment="1" applyProtection="1">
      <alignment horizontal="right" vertical="top" wrapText="1"/>
    </xf>
    <xf numFmtId="0" fontId="56" fillId="2" borderId="34" xfId="3" applyNumberFormat="1" applyFont="1" applyFill="1" applyBorder="1" applyAlignment="1" applyProtection="1">
      <alignment horizontal="right" vertical="top" wrapText="1"/>
    </xf>
    <xf numFmtId="0" fontId="27" fillId="4" borderId="1" xfId="3" applyNumberFormat="1" applyFont="1" applyFill="1" applyBorder="1" applyAlignment="1" applyProtection="1">
      <alignment horizontal="right" vertical="top" wrapText="1"/>
    </xf>
    <xf numFmtId="0" fontId="27" fillId="4" borderId="1" xfId="3" applyNumberFormat="1" applyFont="1" applyFill="1" applyBorder="1" applyAlignment="1" applyProtection="1">
      <alignment horizontal="left" vertical="top" wrapText="1" indent="1"/>
    </xf>
    <xf numFmtId="0" fontId="27" fillId="5" borderId="1" xfId="3" applyNumberFormat="1" applyFont="1" applyFill="1" applyBorder="1" applyAlignment="1" applyProtection="1">
      <alignment horizontal="right" vertical="top" wrapText="1"/>
    </xf>
    <xf numFmtId="0" fontId="27" fillId="5" borderId="1" xfId="3" applyNumberFormat="1" applyFont="1" applyFill="1" applyBorder="1" applyAlignment="1" applyProtection="1">
      <alignment horizontal="left" vertical="top" wrapText="1" indent="1"/>
    </xf>
    <xf numFmtId="164" fontId="27" fillId="7" borderId="1" xfId="3" applyNumberFormat="1" applyFont="1" applyFill="1" applyBorder="1" applyAlignment="1" applyProtection="1">
      <alignment horizontal="right" vertical="top" wrapText="1"/>
    </xf>
    <xf numFmtId="0" fontId="27" fillId="2" borderId="2" xfId="3" applyNumberFormat="1" applyFont="1" applyFill="1" applyBorder="1" applyAlignment="1" applyProtection="1">
      <alignment horizontal="right" vertical="top" wrapText="1"/>
    </xf>
    <xf numFmtId="0" fontId="17" fillId="7" borderId="1" xfId="0" applyNumberFormat="1" applyFont="1" applyFill="1" applyBorder="1" applyAlignment="1" applyProtection="1">
      <alignment horizontal="center" vertical="top" wrapText="1"/>
    </xf>
    <xf numFmtId="0" fontId="17" fillId="7" borderId="1" xfId="0" applyNumberFormat="1" applyFont="1" applyFill="1" applyBorder="1" applyAlignment="1" applyProtection="1">
      <alignment horizontal="left" vertical="center" wrapText="1"/>
    </xf>
    <xf numFmtId="0" fontId="17" fillId="7" borderId="23" xfId="0" applyNumberFormat="1" applyFont="1" applyFill="1" applyBorder="1" applyAlignment="1" applyProtection="1">
      <alignment horizontal="center" vertical="top" wrapText="1"/>
    </xf>
    <xf numFmtId="0" fontId="18" fillId="7" borderId="10" xfId="0" applyNumberFormat="1" applyFont="1" applyFill="1" applyBorder="1" applyAlignment="1" applyProtection="1">
      <alignment horizontal="left" vertical="top" wrapText="1"/>
    </xf>
    <xf numFmtId="0" fontId="20" fillId="0" borderId="22" xfId="0" applyFont="1" applyBorder="1"/>
    <xf numFmtId="0" fontId="56" fillId="7" borderId="22" xfId="3" applyNumberFormat="1" applyFont="1" applyFill="1" applyBorder="1" applyAlignment="1" applyProtection="1">
      <alignment horizontal="right" vertical="top" wrapText="1"/>
    </xf>
    <xf numFmtId="0" fontId="57" fillId="14" borderId="1" xfId="0" applyFont="1" applyFill="1" applyBorder="1"/>
    <xf numFmtId="0" fontId="27" fillId="14" borderId="1" xfId="0" applyNumberFormat="1" applyFont="1" applyFill="1" applyBorder="1" applyAlignment="1" applyProtection="1">
      <alignment horizontal="left" vertical="center" wrapText="1"/>
    </xf>
    <xf numFmtId="164" fontId="27" fillId="14" borderId="5" xfId="3" applyNumberFormat="1" applyFont="1" applyFill="1" applyBorder="1" applyAlignment="1" applyProtection="1">
      <alignment horizontal="left" vertical="top" wrapText="1" indent="2"/>
    </xf>
    <xf numFmtId="1" fontId="27" fillId="14" borderId="17" xfId="3" applyNumberFormat="1" applyFont="1" applyFill="1" applyBorder="1" applyAlignment="1" applyProtection="1">
      <alignment horizontal="left" vertical="top" wrapText="1"/>
    </xf>
    <xf numFmtId="0" fontId="56" fillId="14" borderId="23" xfId="0" applyNumberFormat="1" applyFont="1" applyFill="1" applyBorder="1" applyAlignment="1" applyProtection="1">
      <alignment horizontal="center" vertical="top" wrapText="1"/>
    </xf>
    <xf numFmtId="0" fontId="56" fillId="14" borderId="10" xfId="0" applyNumberFormat="1" applyFont="1" applyFill="1" applyBorder="1" applyAlignment="1" applyProtection="1">
      <alignment horizontal="left" vertical="top" wrapText="1"/>
    </xf>
    <xf numFmtId="0" fontId="56" fillId="14" borderId="1" xfId="0" applyNumberFormat="1" applyFont="1" applyFill="1" applyBorder="1" applyAlignment="1" applyProtection="1">
      <alignment horizontal="center" vertical="top" wrapText="1"/>
    </xf>
    <xf numFmtId="2" fontId="27" fillId="14" borderId="5" xfId="3" applyNumberFormat="1" applyFont="1" applyFill="1" applyBorder="1" applyAlignment="1" applyProtection="1">
      <alignment horizontal="left" vertical="top" wrapText="1" indent="2"/>
    </xf>
    <xf numFmtId="164" fontId="17" fillId="0" borderId="8" xfId="3" applyNumberFormat="1" applyFont="1" applyFill="1" applyBorder="1" applyAlignment="1" applyProtection="1">
      <alignment horizontal="left" vertical="top" wrapText="1" indent="2"/>
    </xf>
    <xf numFmtId="2" fontId="17" fillId="0" borderId="8" xfId="3" applyNumberFormat="1" applyFont="1" applyFill="1" applyBorder="1" applyAlignment="1" applyProtection="1">
      <alignment horizontal="left" vertical="top" wrapText="1" indent="2"/>
    </xf>
    <xf numFmtId="1" fontId="17" fillId="0" borderId="9" xfId="3" applyNumberFormat="1" applyFont="1" applyFill="1" applyBorder="1" applyAlignment="1" applyProtection="1">
      <alignment horizontal="left" vertical="top" wrapText="1"/>
    </xf>
    <xf numFmtId="164" fontId="18" fillId="5" borderId="10" xfId="3" applyNumberFormat="1" applyFont="1" applyFill="1" applyBorder="1" applyAlignment="1" applyProtection="1">
      <alignment horizontal="right" vertical="top" wrapText="1"/>
    </xf>
    <xf numFmtId="1" fontId="27" fillId="14" borderId="4" xfId="3" applyNumberFormat="1" applyFont="1" applyFill="1" applyBorder="1" applyAlignment="1" applyProtection="1">
      <alignment horizontal="left" vertical="top" wrapText="1"/>
    </xf>
    <xf numFmtId="1" fontId="27" fillId="4" borderId="4" xfId="3" applyNumberFormat="1" applyFont="1" applyFill="1" applyBorder="1" applyAlignment="1" applyProtection="1">
      <alignment horizontal="left" vertical="top" wrapText="1"/>
    </xf>
    <xf numFmtId="1" fontId="27" fillId="5" borderId="4" xfId="3" applyNumberFormat="1" applyFont="1" applyFill="1" applyBorder="1" applyAlignment="1" applyProtection="1">
      <alignment horizontal="left" vertical="top" wrapText="1"/>
    </xf>
    <xf numFmtId="0" fontId="2" fillId="0" borderId="27" xfId="0" applyFont="1" applyFill="1" applyBorder="1" applyAlignment="1" applyProtection="1">
      <alignment vertical="center"/>
    </xf>
    <xf numFmtId="0" fontId="45" fillId="0" borderId="1" xfId="0" applyNumberFormat="1" applyFont="1" applyFill="1" applyBorder="1" applyAlignment="1" applyProtection="1">
      <alignment horizontal="left" vertical="center" wrapText="1"/>
    </xf>
    <xf numFmtId="164" fontId="45" fillId="4" borderId="1" xfId="3" applyNumberFormat="1" applyFont="1" applyFill="1" applyBorder="1" applyAlignment="1" applyProtection="1">
      <alignment horizontal="left" vertical="top" wrapText="1" indent="2"/>
    </xf>
    <xf numFmtId="164" fontId="45" fillId="5" borderId="1" xfId="3" applyNumberFormat="1" applyFont="1" applyFill="1" applyBorder="1" applyAlignment="1" applyProtection="1">
      <alignment horizontal="left" vertical="top" wrapText="1" indent="2"/>
    </xf>
    <xf numFmtId="164" fontId="45" fillId="7" borderId="1" xfId="3" applyNumberFormat="1" applyFont="1" applyFill="1" applyBorder="1" applyAlignment="1" applyProtection="1">
      <alignment horizontal="left" vertical="top" wrapText="1" indent="2"/>
    </xf>
    <xf numFmtId="0" fontId="45" fillId="7" borderId="1" xfId="3" applyNumberFormat="1" applyFont="1" applyFill="1" applyBorder="1" applyAlignment="1" applyProtection="1">
      <alignment horizontal="left" vertical="top" wrapText="1"/>
    </xf>
    <xf numFmtId="164" fontId="45" fillId="2" borderId="1" xfId="3" applyNumberFormat="1" applyFont="1" applyFill="1" applyBorder="1" applyAlignment="1" applyProtection="1">
      <alignment horizontal="left" vertical="top" wrapText="1" indent="2"/>
    </xf>
    <xf numFmtId="0" fontId="45" fillId="2" borderId="1" xfId="3" applyNumberFormat="1" applyFont="1" applyFill="1" applyBorder="1" applyAlignment="1" applyProtection="1">
      <alignment horizontal="left" vertical="top" wrapText="1"/>
    </xf>
    <xf numFmtId="0" fontId="45" fillId="2" borderId="1" xfId="3" applyNumberFormat="1" applyFont="1" applyFill="1" applyBorder="1" applyAlignment="1" applyProtection="1">
      <alignment horizontal="center" vertical="top" wrapText="1"/>
    </xf>
    <xf numFmtId="0" fontId="58" fillId="0" borderId="0" xfId="0" applyFont="1" applyFill="1" applyBorder="1" applyAlignment="1" applyProtection="1">
      <alignment vertical="center"/>
    </xf>
    <xf numFmtId="0" fontId="17" fillId="12" borderId="1" xfId="3" applyNumberFormat="1" applyFont="1" applyFill="1" applyBorder="1" applyAlignment="1" applyProtection="1">
      <alignment horizontal="left" vertical="top" wrapText="1" indent="1"/>
    </xf>
    <xf numFmtId="164" fontId="17" fillId="12" borderId="20" xfId="3" applyNumberFormat="1" applyFont="1" applyFill="1" applyBorder="1" applyAlignment="1" applyProtection="1">
      <alignment horizontal="left" vertical="top" wrapText="1" indent="1"/>
    </xf>
    <xf numFmtId="164" fontId="17" fillId="12" borderId="28" xfId="3" applyNumberFormat="1" applyFont="1" applyFill="1" applyBorder="1" applyAlignment="1" applyProtection="1">
      <alignment horizontal="left" vertical="top" wrapText="1" indent="2"/>
    </xf>
    <xf numFmtId="0" fontId="17" fillId="12" borderId="28" xfId="3" applyNumberFormat="1" applyFont="1" applyFill="1" applyBorder="1" applyAlignment="1" applyProtection="1">
      <alignment horizontal="left" vertical="top" wrapText="1" indent="2"/>
    </xf>
    <xf numFmtId="0" fontId="17" fillId="0" borderId="10" xfId="0" applyNumberFormat="1" applyFont="1" applyFill="1" applyBorder="1" applyAlignment="1" applyProtection="1">
      <alignment horizontal="left" vertical="center" wrapText="1" indent="2"/>
    </xf>
    <xf numFmtId="164" fontId="59" fillId="0" borderId="1" xfId="3" applyNumberFormat="1" applyFont="1" applyFill="1" applyBorder="1" applyAlignment="1" applyProtection="1">
      <alignment horizontal="left" vertical="top" wrapText="1" indent="2"/>
    </xf>
    <xf numFmtId="164" fontId="59" fillId="0" borderId="17" xfId="3" applyNumberFormat="1" applyFont="1" applyFill="1" applyBorder="1" applyAlignment="1" applyProtection="1">
      <alignment horizontal="left" vertical="top" wrapText="1" indent="2"/>
    </xf>
    <xf numFmtId="164" fontId="43" fillId="7" borderId="1" xfId="3" applyNumberFormat="1" applyFont="1" applyFill="1" applyBorder="1" applyAlignment="1" applyProtection="1">
      <alignment horizontal="center" vertical="top" wrapText="1"/>
    </xf>
    <xf numFmtId="1" fontId="17" fillId="7" borderId="1" xfId="3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/>
    </xf>
    <xf numFmtId="164" fontId="17" fillId="12" borderId="1" xfId="3" applyNumberFormat="1" applyFont="1" applyFill="1" applyBorder="1" applyAlignment="1" applyProtection="1">
      <alignment horizontal="left" vertical="top" wrapText="1" indent="2"/>
    </xf>
    <xf numFmtId="1" fontId="17" fillId="12" borderId="17" xfId="3" applyNumberFormat="1" applyFont="1" applyFill="1" applyBorder="1" applyAlignment="1" applyProtection="1">
      <alignment horizontal="left" vertical="top" wrapText="1"/>
    </xf>
    <xf numFmtId="164" fontId="27" fillId="7" borderId="5" xfId="3" applyNumberFormat="1" applyFont="1" applyFill="1" applyBorder="1" applyAlignment="1" applyProtection="1">
      <alignment horizontal="left" vertical="top" wrapText="1" indent="2"/>
    </xf>
    <xf numFmtId="2" fontId="27" fillId="7" borderId="5" xfId="3" applyNumberFormat="1" applyFont="1" applyFill="1" applyBorder="1" applyAlignment="1" applyProtection="1">
      <alignment horizontal="left" vertical="top" wrapText="1" indent="2"/>
    </xf>
    <xf numFmtId="0" fontId="3" fillId="0" borderId="1" xfId="0" applyFont="1" applyBorder="1"/>
    <xf numFmtId="165" fontId="3" fillId="0" borderId="4" xfId="3" applyNumberFormat="1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3" fillId="8" borderId="0" xfId="0" applyNumberFormat="1" applyFont="1" applyFill="1" applyBorder="1" applyAlignment="1" applyProtection="1">
      <alignment horizontal="left" vertical="center" indent="2"/>
    </xf>
    <xf numFmtId="0" fontId="3" fillId="8" borderId="0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horizontal="left" vertical="center" indent="1"/>
    </xf>
    <xf numFmtId="0" fontId="19" fillId="8" borderId="0" xfId="0" applyFont="1" applyFill="1" applyBorder="1" applyAlignment="1" applyProtection="1">
      <alignment horizontal="right" vertical="center"/>
    </xf>
    <xf numFmtId="164" fontId="19" fillId="0" borderId="0" xfId="0" applyNumberFormat="1" applyFont="1" applyFill="1" applyBorder="1" applyAlignment="1" applyProtection="1">
      <alignment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Fill="1" applyAlignment="1">
      <alignment vertical="top" wrapText="1"/>
    </xf>
    <xf numFmtId="3" fontId="19" fillId="0" borderId="0" xfId="0" applyNumberFormat="1" applyFont="1" applyAlignment="1">
      <alignment wrapText="1"/>
    </xf>
    <xf numFmtId="0" fontId="21" fillId="0" borderId="0" xfId="0" applyFont="1" applyBorder="1" applyAlignment="1">
      <alignment wrapText="1"/>
    </xf>
    <xf numFmtId="0" fontId="19" fillId="0" borderId="0" xfId="0" applyFont="1" applyFill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18" fillId="8" borderId="1" xfId="0" applyNumberFormat="1" applyFont="1" applyFill="1" applyBorder="1" applyAlignment="1">
      <alignment vertical="top"/>
    </xf>
    <xf numFmtId="0" fontId="18" fillId="8" borderId="1" xfId="0" applyFont="1" applyFill="1" applyBorder="1" applyAlignment="1">
      <alignment vertical="top" wrapText="1"/>
    </xf>
    <xf numFmtId="0" fontId="18" fillId="0" borderId="1" xfId="0" applyNumberFormat="1" applyFont="1" applyBorder="1" applyAlignment="1">
      <alignment vertical="top"/>
    </xf>
    <xf numFmtId="43" fontId="18" fillId="0" borderId="1" xfId="3" applyFont="1" applyFill="1" applyBorder="1" applyAlignment="1">
      <alignment vertical="top" wrapText="1"/>
    </xf>
    <xf numFmtId="41" fontId="18" fillId="0" borderId="1" xfId="3" applyNumberFormat="1" applyFont="1" applyFill="1" applyBorder="1" applyAlignment="1">
      <alignment vertical="top" wrapText="1"/>
    </xf>
    <xf numFmtId="0" fontId="20" fillId="0" borderId="1" xfId="0" applyNumberFormat="1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169" fontId="17" fillId="7" borderId="4" xfId="3" applyNumberFormat="1" applyFont="1" applyFill="1" applyBorder="1" applyAlignment="1" applyProtection="1">
      <alignment horizontal="right" vertical="top" wrapText="1"/>
    </xf>
    <xf numFmtId="164" fontId="45" fillId="0" borderId="1" xfId="3" applyNumberFormat="1" applyFont="1" applyFill="1" applyBorder="1" applyAlignment="1" applyProtection="1">
      <alignment horizontal="left" vertical="top" wrapText="1" indent="2"/>
    </xf>
    <xf numFmtId="2" fontId="45" fillId="0" borderId="1" xfId="3" applyNumberFormat="1" applyFont="1" applyFill="1" applyBorder="1" applyAlignment="1" applyProtection="1">
      <alignment horizontal="left" vertical="top" wrapText="1" indent="2"/>
    </xf>
    <xf numFmtId="1" fontId="45" fillId="0" borderId="1" xfId="3" applyNumberFormat="1" applyFont="1" applyFill="1" applyBorder="1" applyAlignment="1" applyProtection="1">
      <alignment horizontal="left" vertical="top" wrapText="1"/>
    </xf>
    <xf numFmtId="0" fontId="45" fillId="4" borderId="1" xfId="3" applyNumberFormat="1" applyFont="1" applyFill="1" applyBorder="1" applyAlignment="1" applyProtection="1">
      <alignment horizontal="center" vertical="top" wrapText="1"/>
    </xf>
    <xf numFmtId="0" fontId="45" fillId="5" borderId="1" xfId="3" applyNumberFormat="1" applyFont="1" applyFill="1" applyBorder="1" applyAlignment="1" applyProtection="1">
      <alignment horizontal="center" vertical="top" wrapText="1"/>
    </xf>
    <xf numFmtId="0" fontId="52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Font="1" applyBorder="1"/>
    <xf numFmtId="0" fontId="18" fillId="0" borderId="1" xfId="0" applyNumberFormat="1" applyFont="1" applyFill="1" applyBorder="1" applyAlignment="1" applyProtection="1">
      <alignment vertical="top" wrapText="1"/>
    </xf>
    <xf numFmtId="1" fontId="17" fillId="0" borderId="1" xfId="3" applyNumberFormat="1" applyFont="1" applyFill="1" applyBorder="1" applyAlignment="1" applyProtection="1">
      <alignment horizontal="left" vertical="top" wrapText="1"/>
    </xf>
    <xf numFmtId="1" fontId="17" fillId="4" borderId="1" xfId="3" applyNumberFormat="1" applyFont="1" applyFill="1" applyBorder="1" applyAlignment="1" applyProtection="1">
      <alignment horizontal="left" vertical="top" wrapText="1"/>
    </xf>
    <xf numFmtId="1" fontId="17" fillId="5" borderId="1" xfId="3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1" fontId="17" fillId="7" borderId="1" xfId="3" applyNumberFormat="1" applyFont="1" applyFill="1" applyBorder="1" applyAlignment="1" applyProtection="1">
      <alignment horizontal="left" vertical="top" wrapText="1"/>
    </xf>
    <xf numFmtId="2" fontId="17" fillId="13" borderId="1" xfId="3" applyNumberFormat="1" applyFont="1" applyFill="1" applyBorder="1" applyAlignment="1" applyProtection="1">
      <alignment horizontal="right" vertical="top" wrapText="1"/>
    </xf>
    <xf numFmtId="1" fontId="17" fillId="3" borderId="1" xfId="3" applyNumberFormat="1" applyFont="1" applyFill="1" applyBorder="1" applyAlignment="1" applyProtection="1">
      <alignment horizontal="left" vertical="top" wrapText="1"/>
    </xf>
    <xf numFmtId="2" fontId="17" fillId="3" borderId="1" xfId="3" applyNumberFormat="1" applyFont="1" applyFill="1" applyBorder="1" applyAlignment="1" applyProtection="1">
      <alignment horizontal="left" vertical="top" wrapText="1" indent="2"/>
    </xf>
    <xf numFmtId="164" fontId="17" fillId="10" borderId="1" xfId="3" applyNumberFormat="1" applyFont="1" applyFill="1" applyBorder="1" applyAlignment="1" applyProtection="1">
      <alignment horizontal="left" vertical="top" wrapText="1" indent="2"/>
    </xf>
    <xf numFmtId="1" fontId="17" fillId="10" borderId="1" xfId="3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vertical="top" wrapText="1"/>
    </xf>
    <xf numFmtId="164" fontId="18" fillId="3" borderId="0" xfId="0" applyNumberFormat="1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horizontal="left" vertical="center"/>
    </xf>
    <xf numFmtId="0" fontId="17" fillId="3" borderId="0" xfId="0" applyNumberFormat="1" applyFont="1" applyFill="1" applyBorder="1" applyAlignment="1" applyProtection="1">
      <alignment horizontal="left" vertical="center" indent="2"/>
    </xf>
    <xf numFmtId="0" fontId="18" fillId="3" borderId="0" xfId="0" applyNumberFormat="1" applyFont="1" applyFill="1" applyBorder="1" applyAlignment="1" applyProtection="1">
      <alignment horizontal="left" vertical="center" indent="2"/>
    </xf>
    <xf numFmtId="0" fontId="18" fillId="4" borderId="0" xfId="0" applyFont="1" applyFill="1" applyBorder="1" applyAlignment="1" applyProtection="1">
      <alignment vertical="center"/>
    </xf>
    <xf numFmtId="0" fontId="18" fillId="4" borderId="0" xfId="0" applyFont="1" applyFill="1" applyBorder="1" applyAlignment="1" applyProtection="1">
      <alignment horizontal="left" vertical="center" indent="1"/>
    </xf>
    <xf numFmtId="2" fontId="18" fillId="7" borderId="1" xfId="3" applyNumberFormat="1" applyFont="1" applyFill="1" applyBorder="1" applyAlignment="1" applyProtection="1">
      <alignment horizontal="right" vertical="top" wrapText="1" indent="1"/>
    </xf>
    <xf numFmtId="0" fontId="17" fillId="5" borderId="21" xfId="3" applyNumberFormat="1" applyFont="1" applyFill="1" applyBorder="1" applyAlignment="1" applyProtection="1">
      <alignment horizontal="right" vertical="top" wrapText="1"/>
    </xf>
    <xf numFmtId="175" fontId="18" fillId="5" borderId="1" xfId="3" applyNumberFormat="1" applyFont="1" applyFill="1" applyBorder="1" applyAlignment="1" applyProtection="1">
      <alignment horizontal="right" vertical="top" wrapText="1"/>
    </xf>
    <xf numFmtId="0" fontId="56" fillId="0" borderId="1" xfId="0" applyFont="1" applyFill="1" applyBorder="1" applyAlignment="1">
      <alignment horizontal="left" vertical="top" wrapText="1"/>
    </xf>
    <xf numFmtId="169" fontId="63" fillId="5" borderId="1" xfId="3" applyNumberFormat="1" applyFont="1" applyFill="1" applyBorder="1" applyAlignment="1" applyProtection="1">
      <alignment horizontal="right" vertical="top" wrapText="1"/>
    </xf>
    <xf numFmtId="169" fontId="63" fillId="7" borderId="21" xfId="3" applyNumberFormat="1" applyFont="1" applyFill="1" applyBorder="1" applyAlignment="1" applyProtection="1">
      <alignment horizontal="right" vertical="top" wrapText="1"/>
    </xf>
    <xf numFmtId="169" fontId="63" fillId="7" borderId="1" xfId="3" applyNumberFormat="1" applyFont="1" applyFill="1" applyBorder="1" applyAlignment="1" applyProtection="1">
      <alignment horizontal="right" vertical="top" wrapText="1"/>
    </xf>
    <xf numFmtId="164" fontId="43" fillId="5" borderId="1" xfId="3" applyNumberFormat="1" applyFont="1" applyFill="1" applyBorder="1" applyAlignment="1" applyProtection="1">
      <alignment horizontal="right" vertical="top" wrapText="1"/>
    </xf>
    <xf numFmtId="2" fontId="43" fillId="4" borderId="1" xfId="3" applyNumberFormat="1" applyFont="1" applyFill="1" applyBorder="1" applyAlignment="1" applyProtection="1">
      <alignment horizontal="right" vertical="top" wrapText="1"/>
    </xf>
    <xf numFmtId="2" fontId="43" fillId="5" borderId="1" xfId="3" applyNumberFormat="1" applyFont="1" applyFill="1" applyBorder="1" applyAlignment="1" applyProtection="1">
      <alignment horizontal="right" vertical="top" wrapText="1"/>
    </xf>
    <xf numFmtId="0" fontId="43" fillId="5" borderId="1" xfId="3" applyNumberFormat="1" applyFont="1" applyFill="1" applyBorder="1" applyAlignment="1" applyProtection="1">
      <alignment horizontal="right" vertical="top" wrapText="1"/>
    </xf>
    <xf numFmtId="9" fontId="18" fillId="5" borderId="1" xfId="3" applyNumberFormat="1" applyFont="1" applyFill="1" applyBorder="1" applyAlignment="1" applyProtection="1">
      <alignment horizontal="right" vertical="top" wrapText="1"/>
    </xf>
    <xf numFmtId="165" fontId="64" fillId="0" borderId="1" xfId="3" applyNumberFormat="1" applyFont="1" applyBorder="1" applyAlignment="1">
      <alignment horizontal="center" vertical="top" wrapText="1"/>
    </xf>
    <xf numFmtId="165" fontId="64" fillId="3" borderId="1" xfId="3" applyNumberFormat="1" applyFont="1" applyFill="1" applyBorder="1" applyAlignment="1">
      <alignment horizontal="center" vertical="top" wrapText="1"/>
    </xf>
    <xf numFmtId="172" fontId="40" fillId="12" borderId="5" xfId="3" applyNumberFormat="1" applyFont="1" applyFill="1" applyBorder="1" applyAlignment="1" applyProtection="1">
      <alignment horizontal="center" vertical="top" wrapText="1"/>
    </xf>
    <xf numFmtId="2" fontId="29" fillId="4" borderId="5" xfId="3" applyNumberFormat="1" applyFont="1" applyFill="1" applyBorder="1" applyAlignment="1" applyProtection="1">
      <alignment horizontal="left" vertical="top" wrapText="1" indent="2"/>
    </xf>
    <xf numFmtId="2" fontId="29" fillId="12" borderId="5" xfId="3" applyNumberFormat="1" applyFont="1" applyFill="1" applyBorder="1" applyAlignment="1" applyProtection="1">
      <alignment horizontal="left" vertical="top" wrapText="1" indent="2"/>
    </xf>
    <xf numFmtId="2" fontId="63" fillId="5" borderId="1" xfId="3" applyNumberFormat="1" applyFont="1" applyFill="1" applyBorder="1" applyAlignment="1" applyProtection="1">
      <alignment horizontal="right" vertical="top" wrapText="1"/>
    </xf>
    <xf numFmtId="2" fontId="40" fillId="8" borderId="5" xfId="3" applyNumberFormat="1" applyFont="1" applyFill="1" applyBorder="1" applyAlignment="1" applyProtection="1">
      <alignment horizontal="left" vertical="top" wrapText="1"/>
    </xf>
    <xf numFmtId="2" fontId="40" fillId="8" borderId="1" xfId="3" applyNumberFormat="1" applyFont="1" applyFill="1" applyBorder="1" applyAlignment="1" applyProtection="1">
      <alignment horizontal="left" vertical="top" wrapText="1"/>
    </xf>
    <xf numFmtId="164" fontId="28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164" fontId="34" fillId="0" borderId="0" xfId="0" applyNumberFormat="1" applyFont="1" applyFill="1" applyBorder="1" applyAlignment="1" applyProtection="1">
      <alignment horizontal="left" vertical="center" indent="4"/>
    </xf>
    <xf numFmtId="164" fontId="18" fillId="7" borderId="6" xfId="3" applyNumberFormat="1" applyFont="1" applyFill="1" applyBorder="1" applyAlignment="1" applyProtection="1">
      <alignment horizontal="center" vertical="top" wrapText="1"/>
    </xf>
    <xf numFmtId="164" fontId="33" fillId="4" borderId="4" xfId="3" applyNumberFormat="1" applyFont="1" applyFill="1" applyBorder="1" applyAlignment="1" applyProtection="1">
      <alignment horizontal="left" vertical="top" wrapText="1" indent="2"/>
    </xf>
    <xf numFmtId="165" fontId="64" fillId="8" borderId="1" xfId="3" applyNumberFormat="1" applyFont="1" applyFill="1" applyBorder="1" applyAlignment="1">
      <alignment horizontal="center" vertical="top" wrapText="1"/>
    </xf>
    <xf numFmtId="165" fontId="64" fillId="8" borderId="5" xfId="3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2" fontId="17" fillId="4" borderId="28" xfId="3" applyNumberFormat="1" applyFont="1" applyFill="1" applyBorder="1" applyAlignment="1" applyProtection="1">
      <alignment horizontal="left" vertical="top" wrapText="1" indent="2"/>
    </xf>
    <xf numFmtId="2" fontId="17" fillId="12" borderId="28" xfId="3" applyNumberFormat="1" applyFont="1" applyFill="1" applyBorder="1" applyAlignment="1" applyProtection="1">
      <alignment horizontal="left" vertical="top" wrapText="1" indent="2"/>
    </xf>
    <xf numFmtId="2" fontId="65" fillId="8" borderId="5" xfId="3" applyNumberFormat="1" applyFont="1" applyFill="1" applyBorder="1" applyAlignment="1" applyProtection="1">
      <alignment horizontal="left" vertical="top" wrapText="1"/>
    </xf>
    <xf numFmtId="164" fontId="66" fillId="0" borderId="17" xfId="3" applyNumberFormat="1" applyFont="1" applyFill="1" applyBorder="1" applyAlignment="1" applyProtection="1">
      <alignment horizontal="left" vertical="top" wrapText="1" indent="2"/>
    </xf>
    <xf numFmtId="2" fontId="65" fillId="8" borderId="1" xfId="3" applyNumberFormat="1" applyFont="1" applyFill="1" applyBorder="1" applyAlignment="1" applyProtection="1">
      <alignment horizontal="left" vertical="top" wrapText="1"/>
    </xf>
    <xf numFmtId="164" fontId="67" fillId="0" borderId="1" xfId="3" applyNumberFormat="1" applyFont="1" applyFill="1" applyBorder="1" applyAlignment="1" applyProtection="1">
      <alignment horizontal="left" vertical="top" wrapText="1" indent="2"/>
    </xf>
    <xf numFmtId="164" fontId="67" fillId="0" borderId="17" xfId="3" applyNumberFormat="1" applyFont="1" applyFill="1" applyBorder="1" applyAlignment="1" applyProtection="1">
      <alignment horizontal="left" vertical="top" wrapText="1" indent="2"/>
    </xf>
    <xf numFmtId="2" fontId="68" fillId="5" borderId="1" xfId="3" applyNumberFormat="1" applyFont="1" applyFill="1" applyBorder="1" applyAlignment="1" applyProtection="1">
      <alignment horizontal="right" vertical="top" wrapText="1"/>
    </xf>
    <xf numFmtId="164" fontId="15" fillId="0" borderId="1" xfId="0" applyNumberFormat="1" applyFont="1" applyBorder="1" applyAlignment="1" applyProtection="1">
      <alignment vertical="center"/>
      <protection hidden="1"/>
    </xf>
    <xf numFmtId="16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 applyProtection="1">
      <alignment vertical="center" wrapText="1"/>
      <protection hidden="1"/>
    </xf>
    <xf numFmtId="164" fontId="15" fillId="0" borderId="4" xfId="0" applyNumberFormat="1" applyFont="1" applyBorder="1" applyAlignment="1" applyProtection="1">
      <alignment horizontal="center" vertical="top" wrapText="1"/>
      <protection hidden="1"/>
    </xf>
    <xf numFmtId="164" fontId="15" fillId="0" borderId="7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164" fontId="15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5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5" fillId="2" borderId="2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23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center" vertical="top" wrapText="1"/>
    </xf>
    <xf numFmtId="0" fontId="18" fillId="0" borderId="8" xfId="0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top" wrapText="1"/>
    </xf>
    <xf numFmtId="0" fontId="29" fillId="0" borderId="8" xfId="0" applyNumberFormat="1" applyFont="1" applyFill="1" applyBorder="1" applyAlignment="1" applyProtection="1">
      <alignment horizontal="center" vertical="top" wrapText="1"/>
    </xf>
    <xf numFmtId="0" fontId="28" fillId="0" borderId="10" xfId="0" applyNumberFormat="1" applyFont="1" applyFill="1" applyBorder="1" applyAlignment="1" applyProtection="1">
      <alignment horizontal="center" vertical="top" wrapText="1"/>
    </xf>
    <xf numFmtId="0" fontId="28" fillId="0" borderId="8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left" vertical="top" wrapText="1"/>
    </xf>
    <xf numFmtId="0" fontId="29" fillId="0" borderId="8" xfId="0" applyNumberFormat="1" applyFont="1" applyFill="1" applyBorder="1" applyAlignment="1" applyProtection="1">
      <alignment horizontal="left" vertical="top" wrapText="1"/>
    </xf>
    <xf numFmtId="0" fontId="31" fillId="0" borderId="19" xfId="0" applyNumberFormat="1" applyFont="1" applyFill="1" applyBorder="1" applyAlignment="1" applyProtection="1">
      <alignment horizontal="center" vertical="center" wrapText="1"/>
    </xf>
    <xf numFmtId="0" fontId="31" fillId="0" borderId="23" xfId="0" applyNumberFormat="1" applyFont="1" applyFill="1" applyBorder="1" applyAlignment="1" applyProtection="1">
      <alignment horizontal="center" vertical="center" wrapText="1"/>
    </xf>
    <xf numFmtId="0" fontId="32" fillId="0" borderId="10" xfId="0" applyNumberFormat="1" applyFont="1" applyFill="1" applyBorder="1" applyAlignment="1" applyProtection="1">
      <alignment horizontal="left" vertical="top" wrapText="1"/>
    </xf>
    <xf numFmtId="0" fontId="32" fillId="0" borderId="8" xfId="0" applyNumberFormat="1" applyFont="1" applyFill="1" applyBorder="1" applyAlignment="1" applyProtection="1">
      <alignment horizontal="left" vertical="top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8" xfId="0" applyNumberFormat="1" applyFont="1" applyFill="1" applyBorder="1" applyAlignment="1" applyProtection="1">
      <alignment horizontal="left" vertical="top" wrapText="1"/>
    </xf>
    <xf numFmtId="0" fontId="52" fillId="0" borderId="10" xfId="0" applyNumberFormat="1" applyFont="1" applyFill="1" applyBorder="1" applyAlignment="1" applyProtection="1">
      <alignment horizontal="left" vertical="top" wrapText="1" shrinkToFit="1"/>
    </xf>
    <xf numFmtId="0" fontId="52" fillId="0" borderId="8" xfId="0" applyNumberFormat="1" applyFont="1" applyFill="1" applyBorder="1" applyAlignment="1" applyProtection="1">
      <alignment horizontal="left" vertical="top" wrapText="1" shrinkToFit="1"/>
    </xf>
    <xf numFmtId="0" fontId="52" fillId="0" borderId="10" xfId="0" applyNumberFormat="1" applyFont="1" applyFill="1" applyBorder="1" applyAlignment="1" applyProtection="1">
      <alignment horizontal="center" vertical="top" wrapText="1" shrinkToFit="1"/>
    </xf>
    <xf numFmtId="0" fontId="52" fillId="0" borderId="8" xfId="0" applyNumberFormat="1" applyFont="1" applyFill="1" applyBorder="1" applyAlignment="1" applyProtection="1">
      <alignment horizontal="center" vertical="top" wrapText="1" shrinkToFit="1"/>
    </xf>
    <xf numFmtId="0" fontId="18" fillId="14" borderId="10" xfId="0" applyNumberFormat="1" applyFont="1" applyFill="1" applyBorder="1" applyAlignment="1" applyProtection="1">
      <alignment horizontal="left" vertical="top" wrapText="1"/>
    </xf>
    <xf numFmtId="0" fontId="18" fillId="14" borderId="8" xfId="0" applyNumberFormat="1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center" vertical="top" wrapText="1"/>
    </xf>
    <xf numFmtId="0" fontId="18" fillId="0" borderId="62" xfId="0" applyFont="1" applyFill="1" applyBorder="1" applyAlignment="1" applyProtection="1">
      <alignment horizontal="left" vertical="top" wrapText="1"/>
    </xf>
    <xf numFmtId="0" fontId="18" fillId="0" borderId="27" xfId="0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6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164" fontId="18" fillId="0" borderId="53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top" wrapText="1"/>
    </xf>
    <xf numFmtId="0" fontId="40" fillId="0" borderId="8" xfId="0" applyNumberFormat="1" applyFont="1" applyFill="1" applyBorder="1" applyAlignment="1" applyProtection="1">
      <alignment horizontal="center" vertical="top" wrapText="1"/>
    </xf>
    <xf numFmtId="0" fontId="43" fillId="0" borderId="10" xfId="0" applyNumberFormat="1" applyFont="1" applyFill="1" applyBorder="1" applyAlignment="1" applyProtection="1">
      <alignment horizontal="center" vertical="top" wrapText="1"/>
    </xf>
    <xf numFmtId="0" fontId="43" fillId="0" borderId="8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center" vertical="top" wrapText="1"/>
    </xf>
    <xf numFmtId="164" fontId="18" fillId="0" borderId="8" xfId="0" applyNumberFormat="1" applyFont="1" applyFill="1" applyBorder="1" applyAlignment="1" applyProtection="1">
      <alignment horizontal="center" vertical="top" wrapText="1"/>
    </xf>
    <xf numFmtId="0" fontId="17" fillId="9" borderId="54" xfId="0" applyFont="1" applyFill="1" applyBorder="1" applyAlignment="1" applyProtection="1">
      <alignment horizontal="left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7" fillId="9" borderId="55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52" fillId="0" borderId="1" xfId="0" applyNumberFormat="1" applyFont="1" applyFill="1" applyBorder="1" applyAlignment="1" applyProtection="1">
      <alignment horizontal="center" vertical="top" wrapText="1"/>
    </xf>
    <xf numFmtId="0" fontId="18" fillId="4" borderId="10" xfId="0" applyNumberFormat="1" applyFont="1" applyFill="1" applyBorder="1" applyAlignment="1" applyProtection="1">
      <alignment horizontal="left" vertical="top" wrapText="1"/>
    </xf>
    <xf numFmtId="0" fontId="18" fillId="4" borderId="8" xfId="0" applyNumberFormat="1" applyFont="1" applyFill="1" applyBorder="1" applyAlignment="1" applyProtection="1">
      <alignment horizontal="left" vertical="top" wrapText="1"/>
    </xf>
    <xf numFmtId="0" fontId="54" fillId="0" borderId="10" xfId="0" applyNumberFormat="1" applyFont="1" applyFill="1" applyBorder="1" applyAlignment="1" applyProtection="1">
      <alignment horizontal="left" vertical="top" wrapText="1"/>
    </xf>
    <xf numFmtId="0" fontId="54" fillId="0" borderId="8" xfId="0" applyNumberFormat="1" applyFont="1" applyFill="1" applyBorder="1" applyAlignment="1" applyProtection="1">
      <alignment horizontal="left" vertical="top" wrapText="1"/>
    </xf>
    <xf numFmtId="0" fontId="54" fillId="0" borderId="10" xfId="0" applyNumberFormat="1" applyFont="1" applyFill="1" applyBorder="1" applyAlignment="1" applyProtection="1">
      <alignment horizontal="center" vertical="top" wrapText="1"/>
    </xf>
    <xf numFmtId="0" fontId="54" fillId="0" borderId="8" xfId="0" applyNumberFormat="1" applyFont="1" applyFill="1" applyBorder="1" applyAlignment="1" applyProtection="1">
      <alignment horizontal="center" vertical="top" wrapText="1"/>
    </xf>
    <xf numFmtId="0" fontId="26" fillId="0" borderId="0" xfId="0" applyFont="1" applyFill="1" applyAlignment="1" applyProtection="1">
      <alignment horizontal="left" vertical="top" wrapText="1"/>
    </xf>
    <xf numFmtId="0" fontId="26" fillId="0" borderId="6" xfId="0" applyFont="1" applyFill="1" applyBorder="1" applyAlignment="1" applyProtection="1">
      <alignment horizontal="left" vertical="center"/>
    </xf>
    <xf numFmtId="0" fontId="23" fillId="0" borderId="27" xfId="0" applyFont="1" applyFill="1" applyBorder="1" applyAlignment="1" applyProtection="1">
      <alignment horizontal="left" vertical="top"/>
    </xf>
    <xf numFmtId="0" fontId="3" fillId="0" borderId="14" xfId="0" applyFont="1" applyFill="1" applyBorder="1" applyAlignment="1" applyProtection="1">
      <alignment horizontal="center" vertical="top"/>
    </xf>
    <xf numFmtId="164" fontId="18" fillId="0" borderId="63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18" xfId="0" applyNumberFormat="1" applyFont="1" applyFill="1" applyBorder="1" applyAlignment="1" applyProtection="1">
      <alignment horizontal="center" vertical="center" wrapText="1"/>
    </xf>
    <xf numFmtId="164" fontId="18" fillId="0" borderId="56" xfId="0" applyNumberFormat="1" applyFont="1" applyFill="1" applyBorder="1" applyAlignment="1" applyProtection="1">
      <alignment horizontal="center" vertical="top" wrapText="1"/>
    </xf>
    <xf numFmtId="164" fontId="18" fillId="0" borderId="57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164" fontId="18" fillId="0" borderId="24" xfId="0" applyNumberFormat="1" applyFont="1" applyFill="1" applyBorder="1" applyAlignment="1" applyProtection="1">
      <alignment horizontal="center" vertical="top" wrapText="1"/>
    </xf>
    <xf numFmtId="0" fontId="18" fillId="0" borderId="64" xfId="0" applyFont="1" applyFill="1" applyBorder="1" applyAlignment="1" applyProtection="1">
      <alignment horizontal="center" vertical="center" wrapText="1"/>
    </xf>
    <xf numFmtId="0" fontId="18" fillId="0" borderId="65" xfId="0" applyFont="1" applyFill="1" applyBorder="1" applyAlignment="1" applyProtection="1">
      <alignment horizontal="center" vertical="center" wrapText="1"/>
    </xf>
    <xf numFmtId="0" fontId="18" fillId="0" borderId="55" xfId="0" applyFont="1" applyFill="1" applyBorder="1" applyAlignment="1" applyProtection="1">
      <alignment horizontal="center" vertical="center" wrapText="1"/>
    </xf>
    <xf numFmtId="164" fontId="18" fillId="7" borderId="4" xfId="0" applyNumberFormat="1" applyFont="1" applyFill="1" applyBorder="1" applyAlignment="1" applyProtection="1">
      <alignment horizontal="center" vertical="top" wrapText="1"/>
    </xf>
    <xf numFmtId="164" fontId="18" fillId="7" borderId="7" xfId="0" applyNumberFormat="1" applyFont="1" applyFill="1" applyBorder="1" applyAlignment="1" applyProtection="1">
      <alignment horizontal="center" vertical="top" wrapText="1"/>
    </xf>
    <xf numFmtId="0" fontId="22" fillId="7" borderId="7" xfId="0" applyFont="1" applyFill="1" applyBorder="1" applyAlignment="1">
      <alignment horizontal="center" vertical="top" wrapText="1"/>
    </xf>
    <xf numFmtId="0" fontId="22" fillId="7" borderId="2" xfId="0" applyFont="1" applyFill="1" applyBorder="1" applyAlignment="1">
      <alignment horizontal="center" vertical="top" wrapText="1"/>
    </xf>
    <xf numFmtId="0" fontId="18" fillId="0" borderId="22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0" fontId="22" fillId="0" borderId="24" xfId="0" applyFont="1" applyBorder="1" applyAlignment="1">
      <alignment horizontal="center" vertical="top"/>
    </xf>
    <xf numFmtId="0" fontId="18" fillId="0" borderId="56" xfId="0" applyNumberFormat="1" applyFont="1" applyFill="1" applyBorder="1" applyAlignment="1" applyProtection="1">
      <alignment horizontal="left" vertical="center" wrapText="1" indent="2"/>
    </xf>
    <xf numFmtId="0" fontId="18" fillId="0" borderId="57" xfId="0" applyNumberFormat="1" applyFont="1" applyFill="1" applyBorder="1" applyAlignment="1" applyProtection="1">
      <alignment horizontal="left" vertical="center" wrapText="1" indent="2"/>
    </xf>
    <xf numFmtId="0" fontId="18" fillId="0" borderId="58" xfId="0" applyNumberFormat="1" applyFont="1" applyFill="1" applyBorder="1" applyAlignment="1" applyProtection="1">
      <alignment horizontal="left" vertical="center" wrapText="1" indent="2"/>
    </xf>
    <xf numFmtId="164" fontId="17" fillId="0" borderId="59" xfId="0" applyNumberFormat="1" applyFont="1" applyFill="1" applyBorder="1" applyAlignment="1" applyProtection="1">
      <alignment horizontal="left" vertical="top" wrapText="1"/>
    </xf>
    <xf numFmtId="164" fontId="17" fillId="0" borderId="57" xfId="0" applyNumberFormat="1" applyFont="1" applyFill="1" applyBorder="1" applyAlignment="1" applyProtection="1">
      <alignment horizontal="left" vertical="top" wrapText="1"/>
    </xf>
    <xf numFmtId="164" fontId="17" fillId="0" borderId="58" xfId="0" applyNumberFormat="1" applyFont="1" applyFill="1" applyBorder="1" applyAlignment="1" applyProtection="1">
      <alignment horizontal="left" vertical="top" wrapText="1"/>
    </xf>
    <xf numFmtId="164" fontId="17" fillId="0" borderId="60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24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top" wrapText="1"/>
    </xf>
    <xf numFmtId="164" fontId="18" fillId="0" borderId="61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25" xfId="0" applyNumberFormat="1" applyFont="1" applyFill="1" applyBorder="1" applyAlignment="1" applyProtection="1">
      <alignment horizontal="left" vertical="top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17" fillId="0" borderId="10" xfId="0" applyNumberFormat="1" applyFont="1" applyFill="1" applyBorder="1" applyAlignment="1" applyProtection="1">
      <alignment horizontal="left" vertical="center" wrapText="1" indent="1"/>
    </xf>
    <xf numFmtId="0" fontId="17" fillId="0" borderId="5" xfId="0" applyNumberFormat="1" applyFont="1" applyFill="1" applyBorder="1" applyAlignment="1" applyProtection="1">
      <alignment horizontal="left" vertical="center" wrapText="1" indent="1"/>
    </xf>
    <xf numFmtId="0" fontId="17" fillId="0" borderId="10" xfId="0" applyNumberFormat="1" applyFont="1" applyFill="1" applyBorder="1" applyAlignment="1" applyProtection="1">
      <alignment horizontal="left" vertical="center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 indent="2"/>
    </xf>
    <xf numFmtId="0" fontId="18" fillId="0" borderId="5" xfId="0" applyNumberFormat="1" applyFont="1" applyFill="1" applyBorder="1" applyAlignment="1" applyProtection="1">
      <alignment horizontal="left" vertical="center" wrapText="1" indent="2"/>
    </xf>
    <xf numFmtId="164" fontId="18" fillId="5" borderId="4" xfId="0" applyNumberFormat="1" applyFont="1" applyFill="1" applyBorder="1" applyAlignment="1" applyProtection="1">
      <alignment horizontal="center" vertical="top" wrapText="1"/>
    </xf>
    <xf numFmtId="164" fontId="18" fillId="5" borderId="7" xfId="0" applyNumberFormat="1" applyFont="1" applyFill="1" applyBorder="1" applyAlignment="1" applyProtection="1">
      <alignment horizontal="center" vertical="top" wrapText="1"/>
    </xf>
    <xf numFmtId="164" fontId="18" fillId="5" borderId="2" xfId="0" applyNumberFormat="1" applyFont="1" applyFill="1" applyBorder="1" applyAlignment="1" applyProtection="1">
      <alignment horizontal="center" vertical="top" wrapText="1"/>
    </xf>
    <xf numFmtId="0" fontId="56" fillId="14" borderId="10" xfId="0" applyNumberFormat="1" applyFont="1" applyFill="1" applyBorder="1" applyAlignment="1" applyProtection="1">
      <alignment horizontal="left" vertical="top" wrapText="1"/>
    </xf>
    <xf numFmtId="0" fontId="56" fillId="14" borderId="8" xfId="0" applyNumberFormat="1" applyFont="1" applyFill="1" applyBorder="1" applyAlignment="1" applyProtection="1">
      <alignment horizontal="left" vertical="top" wrapText="1"/>
    </xf>
    <xf numFmtId="0" fontId="56" fillId="14" borderId="10" xfId="0" applyNumberFormat="1" applyFont="1" applyFill="1" applyBorder="1" applyAlignment="1" applyProtection="1">
      <alignment horizontal="center" vertical="top" wrapText="1"/>
    </xf>
    <xf numFmtId="0" fontId="56" fillId="14" borderId="8" xfId="0" applyNumberFormat="1" applyFont="1" applyFill="1" applyBorder="1" applyAlignment="1" applyProtection="1">
      <alignment horizontal="center" vertical="top" wrapText="1"/>
    </xf>
    <xf numFmtId="0" fontId="18" fillId="3" borderId="10" xfId="0" applyNumberFormat="1" applyFont="1" applyFill="1" applyBorder="1" applyAlignment="1" applyProtection="1">
      <alignment horizontal="left" vertical="top" wrapText="1"/>
    </xf>
    <xf numFmtId="0" fontId="18" fillId="3" borderId="8" xfId="0" applyNumberFormat="1" applyFont="1" applyFill="1" applyBorder="1" applyAlignment="1" applyProtection="1">
      <alignment horizontal="left" vertical="top" wrapText="1"/>
    </xf>
    <xf numFmtId="0" fontId="31" fillId="0" borderId="22" xfId="0" applyNumberFormat="1" applyFont="1" applyFill="1" applyBorder="1" applyAlignment="1" applyProtection="1">
      <alignment horizontal="center" vertical="top"/>
    </xf>
    <xf numFmtId="0" fontId="31" fillId="0" borderId="24" xfId="0" applyNumberFormat="1" applyFont="1" applyFill="1" applyBorder="1" applyAlignment="1" applyProtection="1">
      <alignment horizontal="center" vertical="top"/>
    </xf>
    <xf numFmtId="164" fontId="17" fillId="5" borderId="4" xfId="0" applyNumberFormat="1" applyFont="1" applyFill="1" applyBorder="1" applyAlignment="1" applyProtection="1">
      <alignment horizontal="center" vertical="top" wrapText="1"/>
    </xf>
    <xf numFmtId="164" fontId="17" fillId="5" borderId="7" xfId="0" applyNumberFormat="1" applyFont="1" applyFill="1" applyBorder="1" applyAlignment="1" applyProtection="1">
      <alignment horizontal="center" vertical="top" wrapText="1"/>
    </xf>
    <xf numFmtId="164" fontId="17" fillId="5" borderId="2" xfId="0" applyNumberFormat="1" applyFont="1" applyFill="1" applyBorder="1" applyAlignment="1" applyProtection="1">
      <alignment horizontal="center" vertical="top" wrapText="1"/>
    </xf>
    <xf numFmtId="0" fontId="18" fillId="0" borderId="22" xfId="0" applyNumberFormat="1" applyFont="1" applyFill="1" applyBorder="1" applyAlignment="1" applyProtection="1">
      <alignment horizontal="center" vertical="top"/>
    </xf>
    <xf numFmtId="0" fontId="18" fillId="0" borderId="24" xfId="0" applyNumberFormat="1" applyFont="1" applyFill="1" applyBorder="1" applyAlignment="1" applyProtection="1">
      <alignment horizontal="center" vertical="top"/>
    </xf>
    <xf numFmtId="0" fontId="17" fillId="7" borderId="10" xfId="0" applyNumberFormat="1" applyFont="1" applyFill="1" applyBorder="1" applyAlignment="1" applyProtection="1">
      <alignment horizontal="left" vertical="top" wrapText="1"/>
    </xf>
    <xf numFmtId="0" fontId="17" fillId="7" borderId="8" xfId="0" applyNumberFormat="1" applyFont="1" applyFill="1" applyBorder="1" applyAlignment="1" applyProtection="1">
      <alignment horizontal="left" vertical="top" wrapText="1"/>
    </xf>
    <xf numFmtId="0" fontId="17" fillId="7" borderId="10" xfId="0" applyNumberFormat="1" applyFont="1" applyFill="1" applyBorder="1" applyAlignment="1" applyProtection="1">
      <alignment horizontal="center" vertical="top" wrapText="1"/>
    </xf>
    <xf numFmtId="0" fontId="17" fillId="7" borderId="8" xfId="0" applyNumberFormat="1" applyFont="1" applyFill="1" applyBorder="1" applyAlignment="1" applyProtection="1">
      <alignment horizontal="center" vertical="top" wrapText="1"/>
    </xf>
    <xf numFmtId="164" fontId="18" fillId="4" borderId="26" xfId="0" applyNumberFormat="1" applyFont="1" applyFill="1" applyBorder="1" applyAlignment="1" applyProtection="1">
      <alignment horizontal="center" vertical="top" wrapText="1"/>
    </xf>
    <xf numFmtId="164" fontId="18" fillId="4" borderId="27" xfId="0" applyNumberFormat="1" applyFont="1" applyFill="1" applyBorder="1" applyAlignment="1" applyProtection="1">
      <alignment horizontal="center" vertical="top" wrapText="1"/>
    </xf>
    <xf numFmtId="164" fontId="18" fillId="4" borderId="22" xfId="0" applyNumberFormat="1" applyFont="1" applyFill="1" applyBorder="1" applyAlignment="1" applyProtection="1">
      <alignment horizontal="center" vertical="top" wrapTex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7" xfId="0" applyNumberFormat="1" applyFont="1" applyFill="1" applyBorder="1" applyAlignment="1" applyProtection="1">
      <alignment horizontal="center" vertical="top" wrapText="1"/>
    </xf>
    <xf numFmtId="164" fontId="18" fillId="4" borderId="2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8" fillId="8" borderId="1" xfId="0" applyNumberFormat="1" applyFont="1" applyFill="1" applyBorder="1" applyAlignment="1" applyProtection="1">
      <alignment horizontal="left" vertical="top" wrapText="1"/>
    </xf>
    <xf numFmtId="0" fontId="52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/>
    </xf>
    <xf numFmtId="0" fontId="60" fillId="3" borderId="1" xfId="0" applyNumberFormat="1" applyFont="1" applyFill="1" applyBorder="1" applyAlignment="1" applyProtection="1">
      <alignment horizontal="left" vertical="top" wrapText="1"/>
    </xf>
    <xf numFmtId="0" fontId="18" fillId="3" borderId="5" xfId="0" applyNumberFormat="1" applyFont="1" applyFill="1" applyBorder="1" applyAlignment="1" applyProtection="1">
      <alignment horizontal="left" vertical="top" wrapText="1"/>
    </xf>
    <xf numFmtId="0" fontId="17" fillId="6" borderId="61" xfId="0" applyNumberFormat="1" applyFont="1" applyFill="1" applyBorder="1" applyAlignment="1" applyProtection="1">
      <alignment horizontal="left" vertical="center" wrapText="1"/>
    </xf>
    <xf numFmtId="0" fontId="17" fillId="6" borderId="7" xfId="0" applyNumberFormat="1" applyFont="1" applyFill="1" applyBorder="1" applyAlignment="1" applyProtection="1">
      <alignment horizontal="left" vertical="center" wrapText="1"/>
    </xf>
    <xf numFmtId="0" fontId="17" fillId="6" borderId="70" xfId="0" applyNumberFormat="1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horizontal="left" vertical="center" wrapText="1"/>
    </xf>
    <xf numFmtId="0" fontId="18" fillId="3" borderId="0" xfId="0" applyFont="1" applyFill="1" applyBorder="1" applyAlignment="1" applyProtection="1">
      <alignment horizontal="left" wrapText="1"/>
    </xf>
    <xf numFmtId="0" fontId="22" fillId="3" borderId="0" xfId="0" applyFont="1" applyFill="1" applyBorder="1" applyAlignment="1">
      <alignment horizontal="left" wrapText="1"/>
    </xf>
    <xf numFmtId="164" fontId="10" fillId="0" borderId="0" xfId="0" applyNumberFormat="1" applyFont="1" applyFill="1" applyBorder="1" applyAlignment="1" applyProtection="1">
      <alignment horizontal="justify" vertical="top" wrapText="1"/>
    </xf>
    <xf numFmtId="0" fontId="6" fillId="0" borderId="0" xfId="0" applyFont="1" applyBorder="1" applyAlignment="1">
      <alignment horizontal="left"/>
    </xf>
    <xf numFmtId="0" fontId="3" fillId="0" borderId="69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top" wrapText="1"/>
    </xf>
    <xf numFmtId="0" fontId="1" fillId="0" borderId="67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6" xfId="0" applyFont="1" applyBorder="1" applyAlignment="1">
      <alignment horizontal="center" vertical="top" wrapText="1"/>
    </xf>
    <xf numFmtId="0" fontId="3" fillId="0" borderId="67" xfId="0" applyFont="1" applyBorder="1" applyAlignment="1">
      <alignment horizontal="center" vertical="top" wrapText="1"/>
    </xf>
    <xf numFmtId="0" fontId="3" fillId="0" borderId="68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3" fontId="3" fillId="0" borderId="63" xfId="0" applyNumberFormat="1" applyFont="1" applyBorder="1" applyAlignment="1">
      <alignment horizontal="center" vertical="top" wrapText="1"/>
    </xf>
    <xf numFmtId="3" fontId="3" fillId="0" borderId="18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24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wrapText="1"/>
    </xf>
    <xf numFmtId="0" fontId="18" fillId="0" borderId="8" xfId="0" applyFont="1" applyFill="1" applyBorder="1" applyAlignment="1">
      <alignment vertical="top" wrapText="1"/>
    </xf>
    <xf numFmtId="0" fontId="20" fillId="0" borderId="8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18" fillId="0" borderId="8" xfId="0" applyNumberFormat="1" applyFont="1" applyBorder="1" applyAlignment="1">
      <alignment vertical="top"/>
    </xf>
    <xf numFmtId="0" fontId="20" fillId="0" borderId="8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  <xf numFmtId="0" fontId="49" fillId="0" borderId="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16384" width="9.140625" style="1"/>
  </cols>
  <sheetData>
    <row r="1" spans="1:48" ht="30.75" customHeight="1" x14ac:dyDescent="0.25">
      <c r="A1" s="848" t="s">
        <v>3</v>
      </c>
      <c r="B1" s="849"/>
      <c r="C1" s="850" t="s">
        <v>4</v>
      </c>
      <c r="D1" s="851" t="s">
        <v>8</v>
      </c>
      <c r="E1" s="852"/>
      <c r="F1" s="853"/>
      <c r="G1" s="851" t="s">
        <v>319</v>
      </c>
      <c r="H1" s="852"/>
      <c r="I1" s="853"/>
      <c r="J1" s="851" t="s">
        <v>320</v>
      </c>
      <c r="K1" s="852"/>
      <c r="L1" s="853"/>
      <c r="M1" s="851" t="s">
        <v>324</v>
      </c>
      <c r="N1" s="852"/>
      <c r="O1" s="853"/>
      <c r="P1" s="854" t="s">
        <v>325</v>
      </c>
      <c r="Q1" s="856"/>
      <c r="R1" s="851" t="s">
        <v>326</v>
      </c>
      <c r="S1" s="852"/>
      <c r="T1" s="853"/>
      <c r="U1" s="851" t="s">
        <v>327</v>
      </c>
      <c r="V1" s="852"/>
      <c r="W1" s="853"/>
      <c r="X1" s="854" t="s">
        <v>328</v>
      </c>
      <c r="Y1" s="855"/>
      <c r="Z1" s="856"/>
      <c r="AA1" s="854" t="s">
        <v>329</v>
      </c>
      <c r="AB1" s="856"/>
      <c r="AC1" s="851" t="s">
        <v>330</v>
      </c>
      <c r="AD1" s="852"/>
      <c r="AE1" s="853"/>
      <c r="AF1" s="851" t="s">
        <v>331</v>
      </c>
      <c r="AG1" s="852"/>
      <c r="AH1" s="853"/>
      <c r="AI1" s="851" t="s">
        <v>332</v>
      </c>
      <c r="AJ1" s="852"/>
      <c r="AK1" s="853"/>
      <c r="AL1" s="854" t="s">
        <v>333</v>
      </c>
      <c r="AM1" s="856"/>
      <c r="AN1" s="851" t="s">
        <v>334</v>
      </c>
      <c r="AO1" s="852"/>
      <c r="AP1" s="853"/>
      <c r="AQ1" s="851" t="s">
        <v>335</v>
      </c>
      <c r="AR1" s="852"/>
      <c r="AS1" s="853"/>
      <c r="AT1" s="851" t="s">
        <v>336</v>
      </c>
      <c r="AU1" s="852"/>
      <c r="AV1" s="853"/>
    </row>
    <row r="2" spans="1:48" ht="39" customHeight="1" x14ac:dyDescent="0.25">
      <c r="A2" s="849"/>
      <c r="B2" s="849"/>
      <c r="C2" s="850"/>
      <c r="D2" s="10" t="s">
        <v>11</v>
      </c>
      <c r="E2" s="10" t="s">
        <v>12</v>
      </c>
      <c r="F2" s="10" t="s">
        <v>321</v>
      </c>
      <c r="G2" s="2" t="s">
        <v>322</v>
      </c>
      <c r="H2" s="2" t="s">
        <v>323</v>
      </c>
      <c r="I2" s="2" t="s">
        <v>321</v>
      </c>
      <c r="J2" s="2" t="s">
        <v>322</v>
      </c>
      <c r="K2" s="2" t="s">
        <v>323</v>
      </c>
      <c r="L2" s="2" t="s">
        <v>321</v>
      </c>
      <c r="M2" s="2" t="s">
        <v>322</v>
      </c>
      <c r="N2" s="2" t="s">
        <v>323</v>
      </c>
      <c r="O2" s="2" t="s">
        <v>321</v>
      </c>
      <c r="P2" s="3" t="s">
        <v>323</v>
      </c>
      <c r="Q2" s="3" t="s">
        <v>321</v>
      </c>
      <c r="R2" s="2" t="s">
        <v>322</v>
      </c>
      <c r="S2" s="2" t="s">
        <v>323</v>
      </c>
      <c r="T2" s="2" t="s">
        <v>321</v>
      </c>
      <c r="U2" s="2" t="s">
        <v>322</v>
      </c>
      <c r="V2" s="2" t="s">
        <v>323</v>
      </c>
      <c r="W2" s="2" t="s">
        <v>321</v>
      </c>
      <c r="X2" s="3" t="s">
        <v>322</v>
      </c>
      <c r="Y2" s="3" t="s">
        <v>323</v>
      </c>
      <c r="Z2" s="3" t="s">
        <v>321</v>
      </c>
      <c r="AA2" s="3" t="s">
        <v>323</v>
      </c>
      <c r="AB2" s="3" t="s">
        <v>321</v>
      </c>
      <c r="AC2" s="2" t="s">
        <v>322</v>
      </c>
      <c r="AD2" s="2" t="s">
        <v>323</v>
      </c>
      <c r="AE2" s="2" t="s">
        <v>321</v>
      </c>
      <c r="AF2" s="2" t="s">
        <v>322</v>
      </c>
      <c r="AG2" s="2" t="s">
        <v>323</v>
      </c>
      <c r="AH2" s="2" t="s">
        <v>321</v>
      </c>
      <c r="AI2" s="2" t="s">
        <v>322</v>
      </c>
      <c r="AJ2" s="2" t="s">
        <v>323</v>
      </c>
      <c r="AK2" s="2" t="s">
        <v>321</v>
      </c>
      <c r="AL2" s="3" t="s">
        <v>323</v>
      </c>
      <c r="AM2" s="3" t="s">
        <v>321</v>
      </c>
      <c r="AN2" s="2" t="s">
        <v>322</v>
      </c>
      <c r="AO2" s="2" t="s">
        <v>323</v>
      </c>
      <c r="AP2" s="2" t="s">
        <v>321</v>
      </c>
      <c r="AQ2" s="2" t="s">
        <v>322</v>
      </c>
      <c r="AR2" s="2" t="s">
        <v>323</v>
      </c>
      <c r="AS2" s="2" t="s">
        <v>321</v>
      </c>
      <c r="AT2" s="2" t="s">
        <v>322</v>
      </c>
      <c r="AU2" s="2" t="s">
        <v>323</v>
      </c>
      <c r="AV2" s="2" t="s">
        <v>321</v>
      </c>
    </row>
    <row r="3" spans="1:48" x14ac:dyDescent="0.25">
      <c r="A3" s="850" t="s">
        <v>46</v>
      </c>
      <c r="B3" s="850"/>
      <c r="C3" s="4" t="s">
        <v>337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 x14ac:dyDescent="0.25">
      <c r="A4" s="850"/>
      <c r="B4" s="850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850"/>
      <c r="B5" s="850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850"/>
      <c r="B6" s="850"/>
      <c r="C6" s="8" t="s">
        <v>304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850"/>
      <c r="B7" s="850"/>
      <c r="C7" s="8" t="s">
        <v>7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850"/>
      <c r="B8" s="850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850"/>
      <c r="B9" s="850"/>
      <c r="C9" s="8" t="s">
        <v>6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  <mergeCell ref="A1:B2"/>
    <mergeCell ref="C1:C2"/>
    <mergeCell ref="A3:B9"/>
    <mergeCell ref="D1:F1"/>
    <mergeCell ref="X1:Z1"/>
  </mergeCells>
  <phoneticPr fontId="3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858" t="s">
        <v>21</v>
      </c>
      <c r="B1" s="858"/>
      <c r="C1" s="858"/>
      <c r="D1" s="858"/>
      <c r="E1" s="858"/>
    </row>
    <row r="2" spans="1:5" x14ac:dyDescent="0.25">
      <c r="A2" s="12"/>
      <c r="B2" s="12"/>
      <c r="C2" s="12"/>
      <c r="D2" s="12"/>
      <c r="E2" s="12"/>
    </row>
    <row r="3" spans="1:5" x14ac:dyDescent="0.25">
      <c r="A3" s="859" t="s">
        <v>93</v>
      </c>
      <c r="B3" s="859"/>
      <c r="C3" s="859"/>
      <c r="D3" s="859"/>
      <c r="E3" s="859"/>
    </row>
    <row r="4" spans="1:5" ht="45" customHeight="1" x14ac:dyDescent="0.25">
      <c r="A4" s="13" t="s">
        <v>15</v>
      </c>
      <c r="B4" s="13" t="s">
        <v>22</v>
      </c>
      <c r="C4" s="13" t="s">
        <v>16</v>
      </c>
      <c r="D4" s="13" t="s">
        <v>17</v>
      </c>
      <c r="E4" s="13" t="s">
        <v>18</v>
      </c>
    </row>
    <row r="5" spans="1:5" ht="57.75" customHeight="1" x14ac:dyDescent="0.25">
      <c r="A5" s="14" t="s">
        <v>23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24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25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26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27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28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29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30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31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32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33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34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35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36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37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38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39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40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41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19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20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857" t="s">
        <v>42</v>
      </c>
      <c r="B26" s="857"/>
      <c r="C26" s="857"/>
      <c r="D26" s="857"/>
      <c r="E26" s="857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857" t="s">
        <v>43</v>
      </c>
      <c r="B28" s="857"/>
      <c r="C28" s="857"/>
      <c r="D28" s="857"/>
      <c r="E28" s="857"/>
    </row>
    <row r="29" spans="1:5" x14ac:dyDescent="0.25">
      <c r="A29" s="857"/>
      <c r="B29" s="857"/>
      <c r="C29" s="857"/>
      <c r="D29" s="857"/>
      <c r="E29" s="857"/>
    </row>
  </sheetData>
  <mergeCells count="5">
    <mergeCell ref="A29:E29"/>
    <mergeCell ref="A1:E1"/>
    <mergeCell ref="A3:E3"/>
    <mergeCell ref="A26:E26"/>
    <mergeCell ref="A28:E28"/>
  </mergeCells>
  <phoneticPr fontId="38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RowHeight="12.75" x14ac:dyDescent="0.2"/>
  <cols>
    <col min="1" max="1" width="4.5703125" style="48" customWidth="1"/>
    <col min="2" max="2" width="42.5703125" style="48" customWidth="1"/>
    <col min="3" max="3" width="6.85546875" style="48" customWidth="1"/>
    <col min="4" max="15" width="9.5703125" style="48" customWidth="1"/>
    <col min="16" max="17" width="10.5703125" style="48" customWidth="1"/>
    <col min="18" max="29" width="0" style="49" hidden="1" customWidth="1"/>
    <col min="30" max="16384" width="9.140625" style="49"/>
  </cols>
  <sheetData>
    <row r="1" spans="1:256" x14ac:dyDescent="0.2">
      <c r="Q1" s="34" t="s">
        <v>14</v>
      </c>
    </row>
    <row r="2" spans="1:256" x14ac:dyDescent="0.2">
      <c r="A2" s="50" t="s">
        <v>45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256" s="53" customFormat="1" ht="53.25" customHeight="1" x14ac:dyDescent="0.25">
      <c r="A3" s="41" t="s">
        <v>302</v>
      </c>
      <c r="B3" s="869" t="s">
        <v>9</v>
      </c>
      <c r="C3" s="869"/>
      <c r="D3" s="41" t="s">
        <v>319</v>
      </c>
      <c r="E3" s="52" t="s">
        <v>320</v>
      </c>
      <c r="F3" s="41" t="s">
        <v>324</v>
      </c>
      <c r="G3" s="52" t="s">
        <v>326</v>
      </c>
      <c r="H3" s="41" t="s">
        <v>327</v>
      </c>
      <c r="I3" s="52" t="s">
        <v>328</v>
      </c>
      <c r="J3" s="41" t="s">
        <v>330</v>
      </c>
      <c r="K3" s="52" t="s">
        <v>331</v>
      </c>
      <c r="L3" s="41" t="s">
        <v>332</v>
      </c>
      <c r="M3" s="52" t="s">
        <v>334</v>
      </c>
      <c r="N3" s="41" t="s">
        <v>335</v>
      </c>
      <c r="O3" s="52" t="s">
        <v>336</v>
      </c>
      <c r="P3" s="41" t="s">
        <v>44</v>
      </c>
      <c r="Q3" s="41" t="s">
        <v>13</v>
      </c>
      <c r="R3" s="40" t="s">
        <v>319</v>
      </c>
      <c r="S3" s="29" t="s">
        <v>320</v>
      </c>
      <c r="T3" s="40" t="s">
        <v>324</v>
      </c>
      <c r="U3" s="29" t="s">
        <v>326</v>
      </c>
      <c r="V3" s="40" t="s">
        <v>327</v>
      </c>
      <c r="W3" s="29" t="s">
        <v>328</v>
      </c>
      <c r="X3" s="40" t="s">
        <v>330</v>
      </c>
      <c r="Y3" s="29" t="s">
        <v>331</v>
      </c>
      <c r="Z3" s="40" t="s">
        <v>332</v>
      </c>
      <c r="AA3" s="29" t="s">
        <v>334</v>
      </c>
      <c r="AB3" s="40" t="s">
        <v>335</v>
      </c>
      <c r="AC3" s="29" t="s">
        <v>336</v>
      </c>
    </row>
    <row r="4" spans="1:256" ht="15" customHeight="1" x14ac:dyDescent="0.2">
      <c r="A4" s="54" t="s">
        <v>47</v>
      </c>
      <c r="B4" s="55"/>
      <c r="C4" s="55"/>
      <c r="D4" s="55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6"/>
    </row>
    <row r="5" spans="1:256" ht="283.5" customHeight="1" x14ac:dyDescent="0.2">
      <c r="A5" s="862" t="s">
        <v>303</v>
      </c>
      <c r="B5" s="866" t="s">
        <v>48</v>
      </c>
      <c r="C5" s="57" t="s">
        <v>322</v>
      </c>
      <c r="D5" s="59" t="s">
        <v>180</v>
      </c>
      <c r="E5" s="59" t="s">
        <v>181</v>
      </c>
      <c r="F5" s="59" t="s">
        <v>182</v>
      </c>
      <c r="G5" s="59" t="s">
        <v>183</v>
      </c>
      <c r="H5" s="59" t="s">
        <v>182</v>
      </c>
      <c r="I5" s="59" t="s">
        <v>184</v>
      </c>
      <c r="J5" s="59" t="s">
        <v>183</v>
      </c>
      <c r="K5" s="59" t="s">
        <v>185</v>
      </c>
      <c r="L5" s="59" t="s">
        <v>186</v>
      </c>
      <c r="M5" s="59" t="s">
        <v>187</v>
      </c>
      <c r="N5" s="59" t="s">
        <v>186</v>
      </c>
      <c r="O5" s="59" t="s">
        <v>188</v>
      </c>
      <c r="P5" s="60"/>
      <c r="Q5" s="60"/>
    </row>
    <row r="6" spans="1:256" ht="105.75" customHeight="1" x14ac:dyDescent="0.2">
      <c r="A6" s="862"/>
      <c r="B6" s="866"/>
      <c r="C6" s="57"/>
      <c r="D6" s="59"/>
      <c r="E6" s="59"/>
      <c r="F6" s="59"/>
      <c r="G6" s="59"/>
      <c r="H6" s="59"/>
      <c r="I6" s="59"/>
      <c r="J6" s="59"/>
      <c r="K6" s="61" t="s">
        <v>163</v>
      </c>
      <c r="L6" s="61" t="s">
        <v>164</v>
      </c>
      <c r="M6" s="61" t="s">
        <v>165</v>
      </c>
      <c r="N6" s="61" t="s">
        <v>166</v>
      </c>
      <c r="O6" s="59" t="s">
        <v>168</v>
      </c>
      <c r="P6" s="60"/>
      <c r="Q6" s="60"/>
    </row>
    <row r="7" spans="1:256" ht="74.25" customHeight="1" x14ac:dyDescent="0.2">
      <c r="A7" s="862"/>
      <c r="B7" s="866"/>
      <c r="C7" s="57" t="s">
        <v>323</v>
      </c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256" ht="175.5" customHeight="1" x14ac:dyDescent="0.2">
      <c r="A8" s="862" t="s">
        <v>305</v>
      </c>
      <c r="B8" s="866" t="s">
        <v>49</v>
      </c>
      <c r="C8" s="57" t="s">
        <v>322</v>
      </c>
      <c r="D8" s="59"/>
      <c r="E8" s="60"/>
      <c r="F8" s="60"/>
      <c r="G8" s="60"/>
      <c r="H8" s="60"/>
      <c r="I8" s="61" t="s">
        <v>163</v>
      </c>
      <c r="J8" s="61" t="s">
        <v>164</v>
      </c>
      <c r="K8" s="61" t="s">
        <v>165</v>
      </c>
      <c r="L8" s="61" t="s">
        <v>166</v>
      </c>
      <c r="M8" s="863" t="s">
        <v>168</v>
      </c>
      <c r="N8" s="864"/>
      <c r="O8" s="865"/>
      <c r="P8" s="60"/>
      <c r="Q8" s="60"/>
    </row>
    <row r="9" spans="1:256" ht="33.75" customHeight="1" x14ac:dyDescent="0.2">
      <c r="A9" s="862"/>
      <c r="B9" s="866"/>
      <c r="C9" s="57" t="s">
        <v>323</v>
      </c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1:256" ht="151.5" customHeight="1" x14ac:dyDescent="0.2">
      <c r="A10" s="862" t="s">
        <v>306</v>
      </c>
      <c r="B10" s="866" t="s">
        <v>50</v>
      </c>
      <c r="C10" s="57" t="s">
        <v>322</v>
      </c>
      <c r="D10" s="59" t="s">
        <v>169</v>
      </c>
      <c r="E10" s="59"/>
      <c r="F10" s="59" t="s">
        <v>170</v>
      </c>
      <c r="G10" s="59"/>
      <c r="H10" s="59" t="s">
        <v>171</v>
      </c>
      <c r="I10" s="59" t="s">
        <v>172</v>
      </c>
      <c r="J10" s="59" t="s">
        <v>173</v>
      </c>
      <c r="K10" s="59"/>
      <c r="L10" s="59"/>
      <c r="M10" s="59" t="s">
        <v>174</v>
      </c>
      <c r="N10" s="59"/>
      <c r="O10" s="59"/>
      <c r="P10" s="60"/>
      <c r="Q10" s="60"/>
    </row>
    <row r="11" spans="1:256" ht="40.5" customHeight="1" x14ac:dyDescent="0.2">
      <c r="A11" s="862"/>
      <c r="B11" s="866"/>
      <c r="C11" s="57" t="s">
        <v>323</v>
      </c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256" ht="355.5" customHeight="1" x14ac:dyDescent="0.2">
      <c r="A12" s="862" t="s">
        <v>307</v>
      </c>
      <c r="B12" s="866" t="s">
        <v>191</v>
      </c>
      <c r="C12" s="57" t="s">
        <v>322</v>
      </c>
      <c r="D12" s="59"/>
      <c r="E12" s="59" t="s">
        <v>112</v>
      </c>
      <c r="F12" s="59"/>
      <c r="G12" s="59" t="s">
        <v>113</v>
      </c>
      <c r="H12" s="59" t="s">
        <v>114</v>
      </c>
      <c r="I12" s="59" t="s">
        <v>115</v>
      </c>
      <c r="J12" s="59"/>
      <c r="K12" s="59"/>
      <c r="L12" s="59" t="s">
        <v>114</v>
      </c>
      <c r="M12" s="59"/>
      <c r="N12" s="59"/>
      <c r="O12" s="59" t="s">
        <v>116</v>
      </c>
      <c r="P12" s="60"/>
      <c r="Q12" s="60"/>
    </row>
    <row r="13" spans="1:256" ht="24" customHeight="1" x14ac:dyDescent="0.2">
      <c r="A13" s="862"/>
      <c r="B13" s="866"/>
      <c r="C13" s="57" t="s">
        <v>323</v>
      </c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256" ht="96" customHeight="1" x14ac:dyDescent="0.2">
      <c r="A14" s="862" t="s">
        <v>311</v>
      </c>
      <c r="B14" s="866" t="s">
        <v>51</v>
      </c>
      <c r="C14" s="57" t="s">
        <v>322</v>
      </c>
      <c r="D14" s="59"/>
      <c r="E14" s="60"/>
      <c r="F14" s="65" t="s">
        <v>203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256" ht="39" customHeight="1" x14ac:dyDescent="0.2">
      <c r="A15" s="862"/>
      <c r="B15" s="866"/>
      <c r="C15" s="57" t="s">
        <v>323</v>
      </c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1:256" x14ac:dyDescent="0.2">
      <c r="A16" s="31" t="s">
        <v>52</v>
      </c>
      <c r="B16" s="66"/>
      <c r="C16" s="66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4"/>
      <c r="AI16" s="877"/>
      <c r="AJ16" s="877"/>
      <c r="AK16" s="877"/>
      <c r="AZ16" s="877"/>
      <c r="BA16" s="877"/>
      <c r="BB16" s="877"/>
      <c r="BQ16" s="877"/>
      <c r="BR16" s="877"/>
      <c r="BS16" s="877"/>
      <c r="CH16" s="877"/>
      <c r="CI16" s="877"/>
      <c r="CJ16" s="877"/>
      <c r="CY16" s="877"/>
      <c r="CZ16" s="877"/>
      <c r="DA16" s="877"/>
      <c r="DP16" s="877"/>
      <c r="DQ16" s="877"/>
      <c r="DR16" s="877"/>
      <c r="EG16" s="877"/>
      <c r="EH16" s="877"/>
      <c r="EI16" s="877"/>
      <c r="EX16" s="877"/>
      <c r="EY16" s="877"/>
      <c r="EZ16" s="877"/>
      <c r="FO16" s="877"/>
      <c r="FP16" s="877"/>
      <c r="FQ16" s="877"/>
      <c r="GF16" s="877"/>
      <c r="GG16" s="877"/>
      <c r="GH16" s="877"/>
      <c r="GW16" s="877"/>
      <c r="GX16" s="877"/>
      <c r="GY16" s="877"/>
      <c r="HN16" s="877"/>
      <c r="HO16" s="877"/>
      <c r="HP16" s="877"/>
      <c r="IE16" s="877"/>
      <c r="IF16" s="877"/>
      <c r="IG16" s="877"/>
      <c r="IV16" s="877"/>
    </row>
    <row r="17" spans="1:17" ht="320.25" customHeight="1" x14ac:dyDescent="0.2">
      <c r="A17" s="862" t="s">
        <v>308</v>
      </c>
      <c r="B17" s="866" t="s">
        <v>53</v>
      </c>
      <c r="C17" s="57" t="s">
        <v>322</v>
      </c>
      <c r="D17" s="67" t="s">
        <v>121</v>
      </c>
      <c r="E17" s="67" t="s">
        <v>122</v>
      </c>
      <c r="F17" s="67" t="s">
        <v>123</v>
      </c>
      <c r="G17" s="67" t="s">
        <v>124</v>
      </c>
      <c r="H17" s="67" t="s">
        <v>125</v>
      </c>
      <c r="I17" s="60"/>
      <c r="J17" s="60"/>
      <c r="K17" s="60"/>
      <c r="L17" s="60"/>
      <c r="M17" s="60"/>
      <c r="N17" s="60"/>
      <c r="O17" s="60"/>
      <c r="P17" s="60"/>
      <c r="Q17" s="60"/>
    </row>
    <row r="18" spans="1:17" ht="39.950000000000003" customHeight="1" x14ac:dyDescent="0.2">
      <c r="A18" s="862"/>
      <c r="B18" s="866"/>
      <c r="C18" s="57" t="s">
        <v>323</v>
      </c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194.25" customHeight="1" x14ac:dyDescent="0.2">
      <c r="A19" s="862" t="s">
        <v>309</v>
      </c>
      <c r="B19" s="866" t="s">
        <v>189</v>
      </c>
      <c r="C19" s="57" t="s">
        <v>322</v>
      </c>
      <c r="D19" s="61" t="s">
        <v>204</v>
      </c>
      <c r="E19" s="61" t="s">
        <v>205</v>
      </c>
      <c r="F19" s="68" t="s">
        <v>134</v>
      </c>
      <c r="G19" s="61" t="s">
        <v>135</v>
      </c>
      <c r="H19" s="69"/>
      <c r="I19" s="69"/>
      <c r="J19" s="69"/>
      <c r="K19" s="61"/>
      <c r="L19" s="61"/>
      <c r="M19" s="61"/>
      <c r="N19" s="61"/>
      <c r="O19" s="61"/>
      <c r="P19" s="61" t="s">
        <v>136</v>
      </c>
      <c r="Q19" s="60"/>
    </row>
    <row r="20" spans="1:17" ht="39.950000000000003" customHeight="1" x14ac:dyDescent="0.2">
      <c r="A20" s="862"/>
      <c r="B20" s="866"/>
      <c r="C20" s="57" t="s">
        <v>323</v>
      </c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1:17" ht="211.5" customHeight="1" x14ac:dyDescent="0.2">
      <c r="A21" s="862" t="s">
        <v>310</v>
      </c>
      <c r="B21" s="866" t="s">
        <v>192</v>
      </c>
      <c r="C21" s="57" t="s">
        <v>322</v>
      </c>
      <c r="D21" s="70" t="s">
        <v>206</v>
      </c>
      <c r="E21" s="70" t="s">
        <v>137</v>
      </c>
      <c r="F21" s="70" t="s">
        <v>134</v>
      </c>
      <c r="G21" s="71" t="s">
        <v>138</v>
      </c>
      <c r="H21" s="71" t="s">
        <v>138</v>
      </c>
      <c r="I21" s="70" t="s">
        <v>138</v>
      </c>
      <c r="J21" s="70" t="s">
        <v>138</v>
      </c>
      <c r="K21" s="70" t="s">
        <v>138</v>
      </c>
      <c r="L21" s="70" t="s">
        <v>138</v>
      </c>
      <c r="M21" s="70" t="s">
        <v>138</v>
      </c>
      <c r="N21" s="70" t="s">
        <v>139</v>
      </c>
      <c r="O21" s="70" t="s">
        <v>140</v>
      </c>
      <c r="P21" s="61" t="s">
        <v>141</v>
      </c>
      <c r="Q21" s="60"/>
    </row>
    <row r="22" spans="1:17" ht="31.5" customHeight="1" x14ac:dyDescent="0.2">
      <c r="A22" s="862"/>
      <c r="B22" s="866"/>
      <c r="C22" s="57" t="s">
        <v>323</v>
      </c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s="73" customFormat="1" ht="223.5" customHeight="1" x14ac:dyDescent="0.2">
      <c r="A23" s="873" t="s">
        <v>316</v>
      </c>
      <c r="B23" s="870" t="s">
        <v>193</v>
      </c>
      <c r="C23" s="72" t="s">
        <v>322</v>
      </c>
      <c r="D23" s="61" t="str">
        <f>$D$19</f>
        <v>подготовка конкурсной документации</v>
      </c>
      <c r="E23" s="61" t="s">
        <v>207</v>
      </c>
      <c r="F23" s="68" t="s">
        <v>134</v>
      </c>
      <c r="G23" s="61" t="s">
        <v>142</v>
      </c>
      <c r="H23" s="61" t="s">
        <v>143</v>
      </c>
      <c r="I23" s="61" t="s">
        <v>98</v>
      </c>
      <c r="J23" s="61"/>
      <c r="K23" s="61" t="s">
        <v>144</v>
      </c>
      <c r="L23" s="61"/>
      <c r="M23" s="69"/>
      <c r="N23" s="69"/>
      <c r="O23" s="69"/>
      <c r="P23" s="61" t="s">
        <v>145</v>
      </c>
      <c r="Q23" s="69"/>
    </row>
    <row r="24" spans="1:17" s="73" customFormat="1" ht="39.950000000000003" customHeight="1" x14ac:dyDescent="0.2">
      <c r="A24" s="874"/>
      <c r="B24" s="870"/>
      <c r="C24" s="72" t="s">
        <v>323</v>
      </c>
      <c r="D24" s="61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17" s="73" customFormat="1" ht="104.25" customHeight="1" x14ac:dyDescent="0.2">
      <c r="A25" s="875" t="s">
        <v>317</v>
      </c>
      <c r="B25" s="870" t="s">
        <v>194</v>
      </c>
      <c r="C25" s="72" t="s">
        <v>322</v>
      </c>
      <c r="D25" s="74"/>
      <c r="E25" s="61" t="str">
        <f>$D$19</f>
        <v>подготовка конкурсной документации</v>
      </c>
      <c r="F25" s="68" t="s">
        <v>134</v>
      </c>
      <c r="G25" s="61" t="s">
        <v>146</v>
      </c>
      <c r="H25" s="61" t="str">
        <f>$D$19</f>
        <v>подготовка конкурсной документации</v>
      </c>
      <c r="I25" s="68" t="s">
        <v>134</v>
      </c>
      <c r="J25" s="61" t="s">
        <v>146</v>
      </c>
      <c r="K25" s="69"/>
      <c r="L25" s="69"/>
      <c r="M25" s="69"/>
      <c r="N25" s="69"/>
      <c r="O25" s="69"/>
      <c r="P25" s="70" t="s">
        <v>147</v>
      </c>
      <c r="Q25" s="69"/>
    </row>
    <row r="26" spans="1:17" s="73" customFormat="1" ht="39.950000000000003" customHeight="1" x14ac:dyDescent="0.2">
      <c r="A26" s="875"/>
      <c r="B26" s="870"/>
      <c r="C26" s="72" t="s">
        <v>323</v>
      </c>
      <c r="D26" s="61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 x14ac:dyDescent="0.2">
      <c r="A27" s="31" t="s">
        <v>54</v>
      </c>
      <c r="B27" s="75"/>
      <c r="C27" s="75"/>
      <c r="D27" s="59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1:17" ht="201.75" customHeight="1" x14ac:dyDescent="0.2">
      <c r="A28" s="57" t="s">
        <v>318</v>
      </c>
      <c r="B28" s="58" t="s">
        <v>195</v>
      </c>
      <c r="C28" s="57" t="s">
        <v>322</v>
      </c>
      <c r="D28" s="59" t="s">
        <v>102</v>
      </c>
      <c r="E28" s="59" t="s">
        <v>102</v>
      </c>
      <c r="F28" s="59" t="s">
        <v>102</v>
      </c>
      <c r="G28" s="59" t="s">
        <v>103</v>
      </c>
      <c r="H28" s="59" t="s">
        <v>103</v>
      </c>
      <c r="I28" s="59" t="s">
        <v>103</v>
      </c>
      <c r="J28" s="59" t="s">
        <v>104</v>
      </c>
      <c r="K28" s="59" t="s">
        <v>104</v>
      </c>
      <c r="L28" s="59" t="s">
        <v>104</v>
      </c>
      <c r="M28" s="59" t="s">
        <v>105</v>
      </c>
      <c r="N28" s="59" t="s">
        <v>105</v>
      </c>
      <c r="O28" s="60"/>
      <c r="P28" s="60"/>
      <c r="Q28" s="60"/>
    </row>
    <row r="29" spans="1:17" ht="39.950000000000003" customHeight="1" x14ac:dyDescent="0.2">
      <c r="A29" s="57"/>
      <c r="B29" s="58"/>
      <c r="C29" s="57" t="s">
        <v>323</v>
      </c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x14ac:dyDescent="0.2">
      <c r="A30" s="32" t="s">
        <v>55</v>
      </c>
      <c r="B30" s="76"/>
      <c r="C30" s="77"/>
      <c r="D30" s="78"/>
      <c r="E30" s="79"/>
      <c r="F30" s="79"/>
      <c r="G30" s="80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ht="241.5" customHeight="1" x14ac:dyDescent="0.2">
      <c r="A31" s="862" t="s">
        <v>57</v>
      </c>
      <c r="B31" s="866" t="s">
        <v>56</v>
      </c>
      <c r="C31" s="57" t="s">
        <v>322</v>
      </c>
      <c r="D31" s="59" t="s">
        <v>175</v>
      </c>
      <c r="E31" s="59" t="s">
        <v>176</v>
      </c>
      <c r="F31" s="59" t="s">
        <v>177</v>
      </c>
      <c r="G31" s="59" t="s">
        <v>177</v>
      </c>
      <c r="H31" s="59" t="s">
        <v>104</v>
      </c>
      <c r="I31" s="59" t="s">
        <v>105</v>
      </c>
      <c r="J31" s="59" t="s">
        <v>105</v>
      </c>
      <c r="K31" s="59" t="s">
        <v>105</v>
      </c>
      <c r="L31" s="59" t="s">
        <v>105</v>
      </c>
      <c r="M31" s="59" t="s">
        <v>178</v>
      </c>
      <c r="N31" s="59" t="s">
        <v>178</v>
      </c>
      <c r="O31" s="59" t="s">
        <v>178</v>
      </c>
      <c r="P31" s="60"/>
      <c r="Q31" s="60"/>
    </row>
    <row r="32" spans="1:17" ht="45.75" customHeight="1" x14ac:dyDescent="0.2">
      <c r="A32" s="862"/>
      <c r="B32" s="866"/>
      <c r="C32" s="57" t="s">
        <v>323</v>
      </c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1:17" x14ac:dyDescent="0.2">
      <c r="A33" s="31" t="s">
        <v>58</v>
      </c>
      <c r="B33" s="58"/>
      <c r="C33" s="57"/>
      <c r="D33" s="59"/>
      <c r="E33" s="60"/>
      <c r="F33" s="60"/>
      <c r="G33" s="60"/>
      <c r="H33" s="62"/>
      <c r="I33" s="81"/>
      <c r="J33" s="81"/>
      <c r="K33" s="81"/>
      <c r="L33" s="81"/>
      <c r="M33" s="81"/>
      <c r="N33" s="81"/>
      <c r="O33" s="81"/>
      <c r="P33" s="81"/>
      <c r="Q33" s="81"/>
    </row>
    <row r="34" spans="1:17" ht="30.75" customHeight="1" x14ac:dyDescent="0.2">
      <c r="A34" s="862" t="s">
        <v>59</v>
      </c>
      <c r="B34" s="866" t="s">
        <v>60</v>
      </c>
      <c r="C34" s="57" t="s">
        <v>322</v>
      </c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</row>
    <row r="35" spans="1:17" ht="30.75" customHeight="1" x14ac:dyDescent="0.2">
      <c r="A35" s="862"/>
      <c r="B35" s="866"/>
      <c r="C35" s="57" t="s">
        <v>323</v>
      </c>
      <c r="D35" s="59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</row>
    <row r="36" spans="1:17" ht="39.950000000000003" customHeight="1" x14ac:dyDescent="0.2">
      <c r="A36" s="871" t="s">
        <v>61</v>
      </c>
      <c r="B36" s="867" t="s">
        <v>92</v>
      </c>
      <c r="C36" s="57" t="s">
        <v>322</v>
      </c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ht="39.950000000000003" customHeight="1" x14ac:dyDescent="0.2">
      <c r="A37" s="872"/>
      <c r="B37" s="868"/>
      <c r="C37" s="57" t="s">
        <v>323</v>
      </c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 x14ac:dyDescent="0.2">
      <c r="A38" s="33" t="s">
        <v>62</v>
      </c>
      <c r="B38" s="82"/>
      <c r="C38" s="83"/>
      <c r="D38" s="84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 ht="238.5" customHeight="1" x14ac:dyDescent="0.2">
      <c r="A39" s="862" t="s">
        <v>63</v>
      </c>
      <c r="B39" s="866" t="s">
        <v>190</v>
      </c>
      <c r="C39" s="57" t="s">
        <v>322</v>
      </c>
      <c r="D39" s="96"/>
      <c r="E39" s="96" t="s">
        <v>209</v>
      </c>
      <c r="F39" s="96" t="s">
        <v>208</v>
      </c>
      <c r="G39" s="96" t="s">
        <v>197</v>
      </c>
      <c r="H39" s="884" t="s">
        <v>210</v>
      </c>
      <c r="I39" s="885"/>
      <c r="J39" s="885"/>
      <c r="K39" s="885"/>
      <c r="L39" s="885"/>
      <c r="M39" s="885"/>
      <c r="N39" s="885"/>
      <c r="O39" s="886"/>
      <c r="P39" s="59" t="s">
        <v>152</v>
      </c>
      <c r="Q39" s="60"/>
    </row>
    <row r="40" spans="1:17" ht="39.950000000000003" customHeight="1" x14ac:dyDescent="0.2">
      <c r="A40" s="862" t="s">
        <v>312</v>
      </c>
      <c r="B40" s="866" t="s">
        <v>313</v>
      </c>
      <c r="C40" s="57" t="s">
        <v>323</v>
      </c>
      <c r="D40" s="59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ht="194.25" customHeight="1" x14ac:dyDescent="0.2">
      <c r="A41" s="862" t="s">
        <v>64</v>
      </c>
      <c r="B41" s="866" t="s">
        <v>65</v>
      </c>
      <c r="C41" s="57" t="s">
        <v>322</v>
      </c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86" t="s">
        <v>117</v>
      </c>
      <c r="Q41" s="60"/>
    </row>
    <row r="42" spans="1:17" ht="39.950000000000003" customHeight="1" x14ac:dyDescent="0.2">
      <c r="A42" s="862"/>
      <c r="B42" s="866"/>
      <c r="C42" s="57" t="s">
        <v>323</v>
      </c>
      <c r="D42" s="59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1:17" ht="186" customHeight="1" x14ac:dyDescent="0.2">
      <c r="A43" s="862" t="s">
        <v>66</v>
      </c>
      <c r="B43" s="866" t="s">
        <v>67</v>
      </c>
      <c r="C43" s="57" t="s">
        <v>322</v>
      </c>
      <c r="D43" s="61" t="s">
        <v>163</v>
      </c>
      <c r="E43" s="61" t="s">
        <v>164</v>
      </c>
      <c r="F43" s="61" t="s">
        <v>167</v>
      </c>
      <c r="G43" s="879" t="s">
        <v>155</v>
      </c>
      <c r="H43" s="880"/>
      <c r="I43" s="880"/>
      <c r="J43" s="880"/>
      <c r="K43" s="880"/>
      <c r="L43" s="880"/>
      <c r="M43" s="880"/>
      <c r="N43" s="880"/>
      <c r="O43" s="881"/>
      <c r="P43" s="60"/>
      <c r="Q43" s="60"/>
    </row>
    <row r="44" spans="1:17" ht="39.950000000000003" customHeight="1" x14ac:dyDescent="0.2">
      <c r="A44" s="862"/>
      <c r="B44" s="866"/>
      <c r="C44" s="57" t="s">
        <v>323</v>
      </c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</row>
    <row r="45" spans="1:17" ht="278.25" customHeight="1" x14ac:dyDescent="0.2">
      <c r="A45" s="862" t="s">
        <v>68</v>
      </c>
      <c r="B45" s="866" t="s">
        <v>69</v>
      </c>
      <c r="C45" s="57" t="s">
        <v>322</v>
      </c>
      <c r="D45" s="87" t="s">
        <v>153</v>
      </c>
      <c r="E45" s="87" t="s">
        <v>154</v>
      </c>
      <c r="F45" s="87" t="s">
        <v>155</v>
      </c>
      <c r="G45" s="87" t="s">
        <v>155</v>
      </c>
      <c r="H45" s="87" t="s">
        <v>156</v>
      </c>
      <c r="I45" s="87" t="s">
        <v>155</v>
      </c>
      <c r="J45" s="87" t="s">
        <v>155</v>
      </c>
      <c r="K45" s="87" t="s">
        <v>157</v>
      </c>
      <c r="L45" s="87" t="s">
        <v>155</v>
      </c>
      <c r="M45" s="87" t="s">
        <v>158</v>
      </c>
      <c r="N45" s="87" t="s">
        <v>159</v>
      </c>
      <c r="O45" s="87" t="s">
        <v>160</v>
      </c>
      <c r="P45" s="87" t="s">
        <v>161</v>
      </c>
      <c r="Q45" s="60"/>
    </row>
    <row r="46" spans="1:17" ht="39.950000000000003" customHeight="1" x14ac:dyDescent="0.2">
      <c r="A46" s="862" t="s">
        <v>314</v>
      </c>
      <c r="B46" s="866" t="s">
        <v>315</v>
      </c>
      <c r="C46" s="57" t="s">
        <v>323</v>
      </c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</row>
    <row r="47" spans="1:17" ht="39.950000000000003" customHeight="1" x14ac:dyDescent="0.2">
      <c r="A47" s="860" t="s">
        <v>71</v>
      </c>
      <c r="B47" s="867" t="s">
        <v>70</v>
      </c>
      <c r="C47" s="57" t="s">
        <v>322</v>
      </c>
      <c r="D47" s="5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</row>
    <row r="48" spans="1:17" ht="39.950000000000003" customHeight="1" x14ac:dyDescent="0.2">
      <c r="A48" s="861"/>
      <c r="B48" s="868"/>
      <c r="C48" s="57" t="s">
        <v>323</v>
      </c>
      <c r="D48" s="5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</row>
    <row r="49" spans="1:17" ht="129.75" customHeight="1" x14ac:dyDescent="0.2">
      <c r="A49" s="860" t="s">
        <v>72</v>
      </c>
      <c r="B49" s="867" t="s">
        <v>73</v>
      </c>
      <c r="C49" s="88" t="s">
        <v>322</v>
      </c>
      <c r="D49" s="30" t="s">
        <v>211</v>
      </c>
      <c r="E49" s="30" t="s">
        <v>211</v>
      </c>
      <c r="F49" s="30" t="s">
        <v>211</v>
      </c>
      <c r="G49" s="30" t="s">
        <v>212</v>
      </c>
      <c r="H49" s="30" t="s">
        <v>213</v>
      </c>
      <c r="I49" s="98" t="s">
        <v>214</v>
      </c>
      <c r="J49" s="30" t="s">
        <v>215</v>
      </c>
      <c r="K49" s="30" t="s">
        <v>211</v>
      </c>
      <c r="L49" s="30" t="s">
        <v>216</v>
      </c>
      <c r="M49" s="30" t="s">
        <v>211</v>
      </c>
      <c r="N49" s="98" t="s">
        <v>217</v>
      </c>
      <c r="O49" s="30" t="s">
        <v>211</v>
      </c>
      <c r="P49" s="89"/>
      <c r="Q49" s="89"/>
    </row>
    <row r="50" spans="1:17" ht="39.950000000000003" customHeight="1" x14ac:dyDescent="0.2">
      <c r="A50" s="861"/>
      <c r="B50" s="868"/>
      <c r="C50" s="57" t="s">
        <v>323</v>
      </c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</row>
    <row r="51" spans="1:17" s="73" customFormat="1" ht="391.5" customHeight="1" x14ac:dyDescent="0.2">
      <c r="A51" s="862" t="s">
        <v>74</v>
      </c>
      <c r="B51" s="866" t="s">
        <v>75</v>
      </c>
      <c r="C51" s="72" t="s">
        <v>322</v>
      </c>
      <c r="D51" s="61" t="s">
        <v>94</v>
      </c>
      <c r="E51" s="61" t="s">
        <v>95</v>
      </c>
      <c r="F51" s="61" t="s">
        <v>96</v>
      </c>
      <c r="G51" s="61" t="s">
        <v>97</v>
      </c>
      <c r="H51" s="61" t="s">
        <v>98</v>
      </c>
      <c r="I51" s="61" t="s">
        <v>99</v>
      </c>
      <c r="J51" s="61" t="s">
        <v>99</v>
      </c>
      <c r="K51" s="61" t="s">
        <v>99</v>
      </c>
      <c r="L51" s="61" t="s">
        <v>100</v>
      </c>
      <c r="M51" s="69"/>
      <c r="N51" s="69"/>
      <c r="O51" s="69"/>
      <c r="P51" s="61" t="s">
        <v>101</v>
      </c>
      <c r="Q51" s="69"/>
    </row>
    <row r="52" spans="1:17" ht="39.950000000000003" customHeight="1" x14ac:dyDescent="0.2">
      <c r="A52" s="862"/>
      <c r="B52" s="866"/>
      <c r="C52" s="57" t="s">
        <v>323</v>
      </c>
      <c r="D52" s="90"/>
      <c r="E52" s="89"/>
      <c r="F52" s="89"/>
      <c r="G52" s="89"/>
      <c r="H52" s="89"/>
      <c r="I52" s="89"/>
      <c r="J52" s="89"/>
      <c r="K52" s="89"/>
      <c r="L52" s="89"/>
      <c r="M52" s="89"/>
      <c r="N52" s="60"/>
      <c r="O52" s="60"/>
      <c r="P52" s="60"/>
      <c r="Q52" s="60"/>
    </row>
    <row r="53" spans="1:17" ht="75.75" customHeight="1" x14ac:dyDescent="0.2">
      <c r="A53" s="862" t="s">
        <v>77</v>
      </c>
      <c r="B53" s="866" t="s">
        <v>76</v>
      </c>
      <c r="C53" s="57" t="s">
        <v>322</v>
      </c>
      <c r="D53" s="87" t="s">
        <v>106</v>
      </c>
      <c r="E53" s="87" t="s">
        <v>106</v>
      </c>
      <c r="F53" s="87" t="s">
        <v>106</v>
      </c>
      <c r="G53" s="87" t="s">
        <v>111</v>
      </c>
      <c r="H53" s="87" t="s">
        <v>107</v>
      </c>
      <c r="I53" s="87" t="s">
        <v>165</v>
      </c>
      <c r="J53" s="87" t="s">
        <v>108</v>
      </c>
      <c r="K53" s="87" t="s">
        <v>109</v>
      </c>
      <c r="L53" s="87" t="s">
        <v>110</v>
      </c>
      <c r="M53" s="87"/>
      <c r="N53" s="85"/>
      <c r="O53" s="59"/>
      <c r="P53" s="59"/>
      <c r="Q53" s="59"/>
    </row>
    <row r="54" spans="1:17" ht="31.5" customHeight="1" x14ac:dyDescent="0.2">
      <c r="A54" s="862"/>
      <c r="B54" s="866"/>
      <c r="C54" s="57" t="s">
        <v>323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59"/>
      <c r="O54" s="59"/>
      <c r="P54" s="59"/>
      <c r="Q54" s="59"/>
    </row>
    <row r="55" spans="1:17" ht="52.5" customHeight="1" x14ac:dyDescent="0.2">
      <c r="A55" s="862" t="s">
        <v>78</v>
      </c>
      <c r="B55" s="866" t="s">
        <v>79</v>
      </c>
      <c r="C55" s="57" t="s">
        <v>322</v>
      </c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1:17" ht="52.5" customHeight="1" x14ac:dyDescent="0.2">
      <c r="A56" s="862"/>
      <c r="B56" s="866"/>
      <c r="C56" s="57" t="s">
        <v>323</v>
      </c>
      <c r="D56" s="59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</row>
    <row r="57" spans="1:17" ht="409.5" customHeight="1" x14ac:dyDescent="0.2">
      <c r="A57" s="862" t="s">
        <v>80</v>
      </c>
      <c r="B57" s="866" t="s">
        <v>81</v>
      </c>
      <c r="C57" s="57" t="s">
        <v>322</v>
      </c>
      <c r="D57" s="97" t="s">
        <v>198</v>
      </c>
      <c r="E57" s="96"/>
      <c r="F57" s="96" t="s">
        <v>199</v>
      </c>
      <c r="G57" s="882" t="s">
        <v>196</v>
      </c>
      <c r="H57" s="882"/>
      <c r="I57" s="96" t="s">
        <v>200</v>
      </c>
      <c r="J57" s="96" t="s">
        <v>201</v>
      </c>
      <c r="K57" s="863" t="s">
        <v>202</v>
      </c>
      <c r="L57" s="864"/>
      <c r="M57" s="864"/>
      <c r="N57" s="864"/>
      <c r="O57" s="865"/>
      <c r="P57" s="92" t="s">
        <v>162</v>
      </c>
      <c r="Q57" s="60"/>
    </row>
    <row r="58" spans="1:17" ht="39.950000000000003" customHeight="1" x14ac:dyDescent="0.2">
      <c r="A58" s="862"/>
      <c r="B58" s="866"/>
      <c r="C58" s="57" t="s">
        <v>323</v>
      </c>
      <c r="D58" s="59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1:17" s="73" customFormat="1" ht="183.75" customHeight="1" x14ac:dyDescent="0.2">
      <c r="A59" s="873" t="s">
        <v>83</v>
      </c>
      <c r="B59" s="873" t="s">
        <v>82</v>
      </c>
      <c r="C59" s="873" t="s">
        <v>322</v>
      </c>
      <c r="D59" s="61"/>
      <c r="E59" s="61" t="s">
        <v>130</v>
      </c>
      <c r="F59" s="61" t="s">
        <v>131</v>
      </c>
      <c r="G59" s="93" t="s">
        <v>132</v>
      </c>
      <c r="H59" s="93" t="s">
        <v>132</v>
      </c>
      <c r="I59" s="93" t="s">
        <v>132</v>
      </c>
      <c r="J59" s="93" t="s">
        <v>132</v>
      </c>
      <c r="K59" s="93" t="s">
        <v>132</v>
      </c>
      <c r="L59" s="93" t="s">
        <v>132</v>
      </c>
      <c r="M59" s="93" t="s">
        <v>132</v>
      </c>
      <c r="N59" s="93" t="s">
        <v>132</v>
      </c>
      <c r="O59" s="93" t="s">
        <v>133</v>
      </c>
      <c r="P59" s="69"/>
      <c r="Q59" s="69"/>
    </row>
    <row r="60" spans="1:17" s="73" customFormat="1" ht="150" customHeight="1" x14ac:dyDescent="0.2">
      <c r="A60" s="876"/>
      <c r="B60" s="876"/>
      <c r="C60" s="876"/>
      <c r="D60" s="61" t="s">
        <v>126</v>
      </c>
      <c r="E60" s="61" t="s">
        <v>126</v>
      </c>
      <c r="F60" s="61" t="s">
        <v>126</v>
      </c>
      <c r="G60" s="61" t="s">
        <v>126</v>
      </c>
      <c r="H60" s="61" t="s">
        <v>126</v>
      </c>
      <c r="I60" s="61" t="s">
        <v>126</v>
      </c>
      <c r="J60" s="61" t="s">
        <v>126</v>
      </c>
      <c r="K60" s="61" t="s">
        <v>126</v>
      </c>
      <c r="L60" s="61" t="s">
        <v>126</v>
      </c>
      <c r="M60" s="61" t="s">
        <v>126</v>
      </c>
      <c r="N60" s="61" t="s">
        <v>126</v>
      </c>
      <c r="O60" s="61" t="s">
        <v>126</v>
      </c>
      <c r="P60" s="69"/>
      <c r="Q60" s="69"/>
    </row>
    <row r="61" spans="1:17" s="73" customFormat="1" ht="316.5" customHeight="1" x14ac:dyDescent="0.2">
      <c r="A61" s="876"/>
      <c r="B61" s="876"/>
      <c r="C61" s="874"/>
      <c r="D61" s="61" t="s">
        <v>127</v>
      </c>
      <c r="E61" s="61" t="s">
        <v>128</v>
      </c>
      <c r="F61" s="61" t="s">
        <v>129</v>
      </c>
      <c r="G61" s="61" t="s">
        <v>129</v>
      </c>
      <c r="H61" s="61" t="s">
        <v>129</v>
      </c>
      <c r="I61" s="61" t="s">
        <v>129</v>
      </c>
      <c r="J61" s="61" t="s">
        <v>129</v>
      </c>
      <c r="K61" s="61" t="s">
        <v>129</v>
      </c>
      <c r="L61" s="61" t="s">
        <v>129</v>
      </c>
      <c r="M61" s="61" t="s">
        <v>129</v>
      </c>
      <c r="N61" s="61" t="s">
        <v>129</v>
      </c>
      <c r="O61" s="61" t="s">
        <v>129</v>
      </c>
      <c r="P61" s="69"/>
      <c r="Q61" s="69"/>
    </row>
    <row r="62" spans="1:17" s="73" customFormat="1" ht="39.950000000000003" customHeight="1" x14ac:dyDescent="0.2">
      <c r="A62" s="874"/>
      <c r="B62" s="874"/>
      <c r="C62" s="72" t="s">
        <v>323</v>
      </c>
      <c r="D62" s="61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</row>
    <row r="63" spans="1:17" ht="39.950000000000003" customHeight="1" x14ac:dyDescent="0.2">
      <c r="A63" s="862" t="s">
        <v>84</v>
      </c>
      <c r="B63" s="866" t="s">
        <v>85</v>
      </c>
      <c r="C63" s="57" t="s">
        <v>322</v>
      </c>
      <c r="D63" s="59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</row>
    <row r="64" spans="1:17" ht="39.950000000000003" customHeight="1" x14ac:dyDescent="0.2">
      <c r="A64" s="862"/>
      <c r="B64" s="866"/>
      <c r="C64" s="57" t="s">
        <v>323</v>
      </c>
      <c r="D64" s="59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</row>
    <row r="65" spans="1:20" s="73" customFormat="1" ht="154.5" customHeight="1" x14ac:dyDescent="0.2">
      <c r="A65" s="875" t="s">
        <v>86</v>
      </c>
      <c r="B65" s="870" t="s">
        <v>87</v>
      </c>
      <c r="C65" s="72" t="s">
        <v>322</v>
      </c>
      <c r="D65" s="70"/>
      <c r="E65" s="70"/>
      <c r="F65" s="70" t="s">
        <v>148</v>
      </c>
      <c r="G65" s="70" t="s">
        <v>134</v>
      </c>
      <c r="H65" s="70" t="s">
        <v>149</v>
      </c>
      <c r="I65" s="70"/>
      <c r="J65" s="70" t="s">
        <v>149</v>
      </c>
      <c r="K65" s="70"/>
      <c r="L65" s="70"/>
      <c r="M65" s="70" t="s">
        <v>149</v>
      </c>
      <c r="N65" s="70"/>
      <c r="O65" s="70" t="s">
        <v>150</v>
      </c>
      <c r="P65" s="70" t="s">
        <v>151</v>
      </c>
      <c r="Q65" s="69"/>
    </row>
    <row r="66" spans="1:20" s="73" customFormat="1" ht="39.950000000000003" customHeight="1" x14ac:dyDescent="0.2">
      <c r="A66" s="875"/>
      <c r="B66" s="870"/>
      <c r="C66" s="72" t="s">
        <v>323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</row>
    <row r="67" spans="1:20" ht="39.950000000000003" customHeight="1" x14ac:dyDescent="0.2">
      <c r="A67" s="862" t="s">
        <v>88</v>
      </c>
      <c r="B67" s="866" t="s">
        <v>89</v>
      </c>
      <c r="C67" s="57" t="s">
        <v>322</v>
      </c>
      <c r="D67" s="59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</row>
    <row r="68" spans="1:20" ht="39.950000000000003" customHeight="1" x14ac:dyDescent="0.2">
      <c r="A68" s="862"/>
      <c r="B68" s="866"/>
      <c r="C68" s="57" t="s">
        <v>323</v>
      </c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1:20" ht="147" customHeight="1" x14ac:dyDescent="0.2">
      <c r="A69" s="860" t="s">
        <v>90</v>
      </c>
      <c r="B69" s="867" t="s">
        <v>91</v>
      </c>
      <c r="C69" s="57" t="s">
        <v>322</v>
      </c>
      <c r="D69" s="59"/>
      <c r="E69" s="94" t="s">
        <v>118</v>
      </c>
      <c r="F69" s="94" t="s">
        <v>119</v>
      </c>
      <c r="G69" s="60"/>
      <c r="H69" s="60"/>
      <c r="I69" s="60"/>
      <c r="J69" s="60"/>
      <c r="K69" s="60"/>
      <c r="L69" s="60"/>
      <c r="M69" s="60"/>
      <c r="N69" s="60"/>
      <c r="O69" s="94" t="s">
        <v>120</v>
      </c>
      <c r="P69" s="60"/>
      <c r="Q69" s="60"/>
    </row>
    <row r="70" spans="1:20" ht="39.950000000000003" customHeight="1" x14ac:dyDescent="0.2">
      <c r="A70" s="861"/>
      <c r="B70" s="868"/>
      <c r="C70" s="57" t="s">
        <v>323</v>
      </c>
      <c r="D70" s="59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</row>
    <row r="71" spans="1:20" x14ac:dyDescent="0.2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3" spans="1:20" x14ac:dyDescent="0.2">
      <c r="B73" s="883" t="s">
        <v>218</v>
      </c>
      <c r="C73" s="883"/>
      <c r="D73" s="883"/>
      <c r="E73" s="883"/>
      <c r="F73" s="883"/>
      <c r="G73" s="883"/>
      <c r="H73" s="883"/>
      <c r="I73" s="883"/>
      <c r="J73" s="883"/>
      <c r="K73" s="883"/>
      <c r="L73" s="883"/>
      <c r="M73" s="883"/>
      <c r="N73" s="883"/>
      <c r="O73" s="883"/>
      <c r="P73" s="883"/>
      <c r="Q73" s="883"/>
      <c r="R73" s="883"/>
      <c r="S73" s="883"/>
      <c r="T73" s="883"/>
    </row>
    <row r="74" spans="1:20" ht="15" x14ac:dyDescent="0.2">
      <c r="B74" s="42"/>
      <c r="C74" s="43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</row>
    <row r="75" spans="1:20" ht="15" x14ac:dyDescent="0.2">
      <c r="B75" s="4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</row>
    <row r="76" spans="1:20" ht="15" x14ac:dyDescent="0.2">
      <c r="B76" s="42"/>
      <c r="C76" s="43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</row>
    <row r="77" spans="1:20" ht="15" x14ac:dyDescent="0.2">
      <c r="B77" s="42"/>
      <c r="C77" s="43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</row>
    <row r="78" spans="1:20" ht="15" x14ac:dyDescent="0.2">
      <c r="B78" s="45" t="s">
        <v>10</v>
      </c>
      <c r="C78" s="46"/>
      <c r="D78" s="47"/>
      <c r="E78" s="47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</row>
    <row r="79" spans="1:20" ht="58.5" customHeight="1" x14ac:dyDescent="0.2">
      <c r="B79" s="878" t="s">
        <v>179</v>
      </c>
      <c r="C79" s="878"/>
      <c r="D79" s="878"/>
      <c r="E79" s="878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</row>
  </sheetData>
  <mergeCells count="79">
    <mergeCell ref="CH16:CJ16"/>
    <mergeCell ref="BQ16:BS16"/>
    <mergeCell ref="AI16:AK16"/>
    <mergeCell ref="AZ16:BB16"/>
    <mergeCell ref="H39:O39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A69:A70"/>
    <mergeCell ref="A67:A68"/>
    <mergeCell ref="A59:A62"/>
    <mergeCell ref="A63:A64"/>
    <mergeCell ref="A65:A66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</mergeCells>
  <phoneticPr fontId="38" type="noConversion"/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3"/>
  <sheetViews>
    <sheetView view="pageBreakPreview" zoomScale="50" zoomScaleNormal="65" zoomScaleSheetLayoutView="50" workbookViewId="0">
      <selection activeCell="AE184" sqref="AE184:AE185"/>
    </sheetView>
  </sheetViews>
  <sheetFormatPr defaultRowHeight="12.75" x14ac:dyDescent="0.25"/>
  <cols>
    <col min="1" max="1" width="8.85546875" style="112" customWidth="1"/>
    <col min="2" max="2" width="28.85546875" style="112" customWidth="1"/>
    <col min="3" max="3" width="15.28515625" style="112" customWidth="1"/>
    <col min="4" max="4" width="22.140625" style="115" customWidth="1"/>
    <col min="5" max="5" width="21.7109375" style="184" customWidth="1"/>
    <col min="6" max="6" width="17" style="184" customWidth="1"/>
    <col min="7" max="7" width="15" style="200" customWidth="1"/>
    <col min="8" max="9" width="13.28515625" style="327" customWidth="1"/>
    <col min="10" max="10" width="13.5703125" style="328" customWidth="1"/>
    <col min="11" max="11" width="15.5703125" style="327" customWidth="1"/>
    <col min="12" max="12" width="13.140625" style="327" customWidth="1"/>
    <col min="13" max="13" width="13.85546875" style="327" customWidth="1"/>
    <col min="14" max="14" width="15.7109375" style="327" customWidth="1"/>
    <col min="15" max="15" width="14.7109375" style="327" customWidth="1"/>
    <col min="16" max="16" width="15.42578125" style="327" customWidth="1"/>
    <col min="17" max="17" width="16.140625" style="366" customWidth="1"/>
    <col min="18" max="18" width="13.7109375" style="366" customWidth="1"/>
    <col min="19" max="19" width="14.140625" style="366" customWidth="1"/>
    <col min="20" max="21" width="14.28515625" style="366" customWidth="1"/>
    <col min="22" max="22" width="16.28515625" style="366" customWidth="1"/>
    <col min="23" max="23" width="15.5703125" style="366" customWidth="1"/>
    <col min="24" max="24" width="14" style="366" customWidth="1"/>
    <col min="25" max="25" width="14.42578125" style="366" customWidth="1"/>
    <col min="26" max="26" width="15.5703125" style="487" customWidth="1"/>
    <col min="27" max="27" width="1.140625" style="487" hidden="1" customWidth="1"/>
    <col min="28" max="28" width="2.85546875" style="487" hidden="1" customWidth="1"/>
    <col min="29" max="29" width="14.140625" style="487" customWidth="1"/>
    <col min="30" max="30" width="12.42578125" style="487" customWidth="1"/>
    <col min="31" max="31" width="13.5703125" style="487" customWidth="1"/>
    <col min="32" max="32" width="5.5703125" style="487" hidden="1" customWidth="1"/>
    <col min="33" max="33" width="7.5703125" style="487" hidden="1" customWidth="1"/>
    <col min="34" max="34" width="13" style="487" customWidth="1"/>
    <col min="35" max="35" width="11.7109375" style="487" customWidth="1"/>
    <col min="36" max="36" width="13.5703125" style="487" customWidth="1"/>
    <col min="37" max="37" width="6" style="487" hidden="1" customWidth="1"/>
    <col min="38" max="38" width="0.28515625" style="487" customWidth="1"/>
    <col min="39" max="39" width="14.5703125" style="487" customWidth="1"/>
    <col min="40" max="40" width="10.42578125" style="487" customWidth="1"/>
    <col min="41" max="41" width="15.7109375" style="256" customWidth="1"/>
    <col min="42" max="42" width="6.42578125" style="256" hidden="1" customWidth="1"/>
    <col min="43" max="43" width="0.28515625" style="256" customWidth="1"/>
    <col min="44" max="44" width="12.85546875" style="256" customWidth="1"/>
    <col min="45" max="45" width="9.5703125" style="256" customWidth="1"/>
    <col min="46" max="46" width="13.7109375" style="256" customWidth="1"/>
    <col min="47" max="47" width="5" style="256" hidden="1" customWidth="1"/>
    <col min="48" max="48" width="0.28515625" style="256" customWidth="1"/>
    <col min="49" max="49" width="12.5703125" style="256" customWidth="1"/>
    <col min="50" max="50" width="10.140625" style="256" customWidth="1"/>
    <col min="51" max="51" width="14.140625" style="256" customWidth="1"/>
    <col min="52" max="52" width="12.85546875" style="256" customWidth="1"/>
    <col min="53" max="53" width="14.7109375" style="256" customWidth="1"/>
    <col min="54" max="54" width="23.28515625" style="106" customWidth="1"/>
    <col min="55" max="56" width="9.140625" style="106"/>
    <col min="57" max="57" width="19" style="106" bestFit="1" customWidth="1"/>
    <col min="58" max="16384" width="9.140625" style="106"/>
  </cols>
  <sheetData>
    <row r="1" spans="1:54" ht="18.75" x14ac:dyDescent="0.25">
      <c r="G1" s="765"/>
      <c r="H1" s="766"/>
      <c r="I1" s="766"/>
      <c r="J1" s="767"/>
      <c r="K1" s="766"/>
      <c r="L1" s="766"/>
      <c r="M1" s="766"/>
      <c r="N1" s="766"/>
      <c r="O1" s="766"/>
      <c r="P1" s="766"/>
      <c r="Q1" s="766"/>
      <c r="R1" s="766"/>
      <c r="S1" s="766"/>
      <c r="T1" s="766"/>
      <c r="U1" s="766"/>
      <c r="V1" s="766"/>
      <c r="W1" s="766"/>
      <c r="X1" s="766"/>
      <c r="Y1" s="766"/>
      <c r="Z1" s="766"/>
      <c r="AA1" s="766"/>
      <c r="AB1" s="766"/>
      <c r="AC1" s="766"/>
      <c r="AD1" s="766"/>
      <c r="AE1" s="766"/>
      <c r="AF1" s="766"/>
      <c r="AG1" s="766"/>
      <c r="AH1" s="766"/>
      <c r="AI1" s="766"/>
      <c r="AJ1" s="766"/>
      <c r="AK1" s="766"/>
      <c r="AL1" s="766"/>
      <c r="AM1" s="766"/>
      <c r="AN1" s="766"/>
      <c r="AO1" s="766"/>
      <c r="AP1" s="766"/>
      <c r="AQ1" s="766"/>
      <c r="AR1" s="766"/>
      <c r="AS1" s="766"/>
      <c r="AT1" s="766"/>
      <c r="AU1" s="766"/>
      <c r="AV1" s="766"/>
      <c r="AW1" s="766"/>
      <c r="AX1" s="766"/>
      <c r="AY1" s="766"/>
      <c r="AZ1" s="766"/>
      <c r="BA1" s="766"/>
      <c r="BB1" s="768" t="s">
        <v>413</v>
      </c>
    </row>
    <row r="2" spans="1:54" s="116" customFormat="1" ht="24" customHeight="1" x14ac:dyDescent="0.25">
      <c r="A2" s="947" t="s">
        <v>361</v>
      </c>
      <c r="B2" s="947"/>
      <c r="C2" s="947"/>
      <c r="D2" s="947"/>
      <c r="E2" s="947"/>
      <c r="F2" s="947"/>
      <c r="G2" s="947"/>
      <c r="H2" s="947"/>
      <c r="I2" s="947"/>
      <c r="J2" s="947"/>
      <c r="K2" s="947"/>
      <c r="L2" s="947"/>
      <c r="M2" s="947"/>
      <c r="N2" s="947"/>
      <c r="O2" s="947"/>
      <c r="P2" s="947"/>
      <c r="Q2" s="947"/>
      <c r="R2" s="947"/>
      <c r="S2" s="947"/>
      <c r="T2" s="947"/>
      <c r="U2" s="947"/>
      <c r="V2" s="947"/>
      <c r="W2" s="947"/>
      <c r="X2" s="947"/>
      <c r="Y2" s="947"/>
      <c r="Z2" s="947"/>
      <c r="AA2" s="947"/>
      <c r="AB2" s="947"/>
      <c r="AC2" s="947"/>
      <c r="AD2" s="947"/>
      <c r="AE2" s="947"/>
      <c r="AF2" s="947"/>
      <c r="AG2" s="947"/>
      <c r="AH2" s="947"/>
      <c r="AI2" s="947"/>
      <c r="AJ2" s="947"/>
      <c r="AK2" s="947"/>
      <c r="AL2" s="947"/>
      <c r="AM2" s="947"/>
      <c r="AN2" s="947"/>
      <c r="AO2" s="947"/>
      <c r="AP2" s="947"/>
      <c r="AQ2" s="947"/>
      <c r="AR2" s="947"/>
      <c r="AS2" s="947"/>
      <c r="AT2" s="947"/>
      <c r="AU2" s="947"/>
      <c r="AV2" s="947"/>
      <c r="AW2" s="947"/>
      <c r="AX2" s="947"/>
      <c r="AY2" s="947"/>
      <c r="AZ2" s="947"/>
      <c r="BA2" s="947"/>
      <c r="BB2" s="947"/>
    </row>
    <row r="3" spans="1:54" s="157" customFormat="1" ht="27.75" customHeight="1" x14ac:dyDescent="0.25">
      <c r="A3" s="948" t="s">
        <v>435</v>
      </c>
      <c r="B3" s="948"/>
      <c r="C3" s="948"/>
      <c r="D3" s="948"/>
      <c r="E3" s="948"/>
      <c r="F3" s="948"/>
      <c r="G3" s="948"/>
      <c r="H3" s="948"/>
      <c r="I3" s="948"/>
      <c r="J3" s="948"/>
      <c r="K3" s="948"/>
      <c r="L3" s="948"/>
      <c r="M3" s="948"/>
      <c r="N3" s="948"/>
      <c r="O3" s="948"/>
      <c r="P3" s="948"/>
      <c r="Q3" s="948"/>
      <c r="R3" s="948"/>
      <c r="S3" s="948"/>
      <c r="T3" s="948"/>
      <c r="U3" s="948"/>
      <c r="V3" s="948"/>
      <c r="W3" s="948"/>
      <c r="X3" s="948"/>
      <c r="Y3" s="948"/>
      <c r="Z3" s="948"/>
      <c r="AA3" s="948"/>
      <c r="AB3" s="948"/>
      <c r="AC3" s="948"/>
      <c r="AD3" s="948"/>
      <c r="AE3" s="948"/>
      <c r="AF3" s="948"/>
      <c r="AG3" s="948"/>
      <c r="AH3" s="948"/>
      <c r="AI3" s="948"/>
      <c r="AJ3" s="948"/>
      <c r="AK3" s="948"/>
      <c r="AL3" s="948"/>
      <c r="AM3" s="948"/>
      <c r="AN3" s="948"/>
      <c r="AO3" s="948"/>
      <c r="AP3" s="948"/>
      <c r="AQ3" s="948"/>
      <c r="AR3" s="948"/>
      <c r="AS3" s="948"/>
      <c r="AT3" s="948"/>
      <c r="AU3" s="948"/>
      <c r="AV3" s="948"/>
      <c r="AW3" s="948"/>
      <c r="AX3" s="948"/>
      <c r="AY3" s="948"/>
      <c r="AZ3" s="948"/>
      <c r="BA3" s="948"/>
      <c r="BB3" s="948"/>
    </row>
    <row r="4" spans="1:54" s="107" customFormat="1" ht="24" customHeight="1" x14ac:dyDescent="0.25">
      <c r="A4" s="949" t="s">
        <v>235</v>
      </c>
      <c r="B4" s="949"/>
      <c r="C4" s="949"/>
      <c r="D4" s="949"/>
      <c r="E4" s="949"/>
      <c r="F4" s="949"/>
      <c r="G4" s="949"/>
      <c r="H4" s="949"/>
      <c r="I4" s="949"/>
      <c r="J4" s="949"/>
      <c r="K4" s="949"/>
      <c r="L4" s="949"/>
      <c r="M4" s="949"/>
      <c r="N4" s="949"/>
      <c r="O4" s="949"/>
      <c r="P4" s="949"/>
      <c r="Q4" s="949"/>
      <c r="R4" s="949"/>
      <c r="S4" s="949"/>
      <c r="T4" s="949"/>
      <c r="U4" s="949"/>
      <c r="V4" s="949"/>
      <c r="W4" s="949"/>
      <c r="X4" s="949"/>
      <c r="Y4" s="949"/>
      <c r="Z4" s="949"/>
      <c r="AA4" s="949"/>
      <c r="AB4" s="949"/>
      <c r="AC4" s="949"/>
      <c r="AD4" s="949"/>
      <c r="AE4" s="949"/>
      <c r="AF4" s="949"/>
      <c r="AG4" s="949"/>
      <c r="AH4" s="949"/>
      <c r="AI4" s="949"/>
      <c r="AJ4" s="949"/>
      <c r="AK4" s="949"/>
      <c r="AL4" s="949"/>
      <c r="AM4" s="949"/>
      <c r="AN4" s="949"/>
      <c r="AO4" s="949"/>
      <c r="AP4" s="949"/>
      <c r="AQ4" s="949"/>
      <c r="AR4" s="949"/>
      <c r="AS4" s="949"/>
      <c r="AT4" s="949"/>
      <c r="AU4" s="949"/>
      <c r="AV4" s="949"/>
      <c r="AW4" s="949"/>
      <c r="AX4" s="949"/>
      <c r="AY4" s="949"/>
      <c r="AZ4" s="949"/>
      <c r="BA4" s="949"/>
      <c r="BB4" s="949"/>
    </row>
    <row r="5" spans="1:54" ht="13.5" thickBot="1" x14ac:dyDescent="0.3">
      <c r="A5" s="950"/>
      <c r="B5" s="950"/>
      <c r="C5" s="950"/>
      <c r="D5" s="950"/>
      <c r="E5" s="950"/>
      <c r="F5" s="950"/>
      <c r="G5" s="950"/>
      <c r="H5" s="950"/>
      <c r="I5" s="950"/>
      <c r="J5" s="950"/>
      <c r="K5" s="950"/>
      <c r="L5" s="950"/>
      <c r="M5" s="950"/>
      <c r="N5" s="950"/>
      <c r="O5" s="950"/>
      <c r="P5" s="950"/>
      <c r="Q5" s="950"/>
      <c r="R5" s="950"/>
      <c r="S5" s="950"/>
      <c r="T5" s="950"/>
      <c r="U5" s="950"/>
      <c r="V5" s="950"/>
      <c r="W5" s="950"/>
      <c r="X5" s="950"/>
      <c r="Y5" s="950"/>
      <c r="Z5" s="950"/>
      <c r="AA5" s="950"/>
      <c r="AB5" s="950"/>
      <c r="AC5" s="950"/>
      <c r="AD5" s="950"/>
      <c r="AE5" s="950"/>
      <c r="AF5" s="950"/>
      <c r="AG5" s="950"/>
      <c r="AH5" s="950"/>
      <c r="AI5" s="950"/>
      <c r="AJ5" s="950"/>
      <c r="AK5" s="950"/>
      <c r="AL5" s="950"/>
      <c r="AM5" s="950"/>
      <c r="AN5" s="950"/>
      <c r="AO5" s="950"/>
      <c r="AP5" s="221"/>
      <c r="AQ5" s="222"/>
      <c r="AR5" s="223"/>
      <c r="AS5" s="223"/>
      <c r="AT5" s="224"/>
      <c r="AU5" s="224"/>
      <c r="AV5" s="224"/>
      <c r="AW5" s="224"/>
      <c r="AX5" s="224"/>
      <c r="AY5" s="224"/>
      <c r="AZ5" s="224"/>
      <c r="BA5" s="224"/>
      <c r="BB5" s="108" t="s">
        <v>222</v>
      </c>
    </row>
    <row r="6" spans="1:54" ht="15" customHeight="1" x14ac:dyDescent="0.25">
      <c r="A6" s="951" t="s">
        <v>302</v>
      </c>
      <c r="B6" s="920" t="s">
        <v>231</v>
      </c>
      <c r="C6" s="920" t="s">
        <v>224</v>
      </c>
      <c r="D6" s="920" t="s">
        <v>4</v>
      </c>
      <c r="E6" s="968" t="s">
        <v>220</v>
      </c>
      <c r="F6" s="969"/>
      <c r="G6" s="970"/>
      <c r="H6" s="954" t="s">
        <v>219</v>
      </c>
      <c r="I6" s="955"/>
      <c r="J6" s="955"/>
      <c r="K6" s="955"/>
      <c r="L6" s="955"/>
      <c r="M6" s="955"/>
      <c r="N6" s="955"/>
      <c r="O6" s="955"/>
      <c r="P6" s="955"/>
      <c r="Q6" s="955"/>
      <c r="R6" s="955"/>
      <c r="S6" s="955"/>
      <c r="T6" s="955"/>
      <c r="U6" s="955"/>
      <c r="V6" s="955"/>
      <c r="W6" s="955"/>
      <c r="X6" s="955"/>
      <c r="Y6" s="955"/>
      <c r="Z6" s="955"/>
      <c r="AA6" s="955"/>
      <c r="AB6" s="955"/>
      <c r="AC6" s="955"/>
      <c r="AD6" s="955"/>
      <c r="AE6" s="955"/>
      <c r="AF6" s="955"/>
      <c r="AG6" s="955"/>
      <c r="AH6" s="955"/>
      <c r="AI6" s="955"/>
      <c r="AJ6" s="955"/>
      <c r="AK6" s="955"/>
      <c r="AL6" s="955"/>
      <c r="AM6" s="955"/>
      <c r="AN6" s="955"/>
      <c r="AO6" s="955"/>
      <c r="AP6" s="955"/>
      <c r="AQ6" s="955"/>
      <c r="AR6" s="956"/>
      <c r="AS6" s="956"/>
      <c r="AT6" s="956"/>
      <c r="AU6" s="956"/>
      <c r="AV6" s="956"/>
      <c r="AW6" s="956"/>
      <c r="AX6" s="956"/>
      <c r="AY6" s="956"/>
      <c r="AZ6" s="956"/>
      <c r="BA6" s="957"/>
      <c r="BB6" s="958" t="s">
        <v>236</v>
      </c>
    </row>
    <row r="7" spans="1:54" ht="28.5" customHeight="1" x14ac:dyDescent="0.25">
      <c r="A7" s="952"/>
      <c r="B7" s="921"/>
      <c r="C7" s="921"/>
      <c r="D7" s="921"/>
      <c r="E7" s="983" t="s">
        <v>425</v>
      </c>
      <c r="F7" s="985" t="s">
        <v>226</v>
      </c>
      <c r="G7" s="987" t="s">
        <v>321</v>
      </c>
      <c r="H7" s="1009" t="s">
        <v>319</v>
      </c>
      <c r="I7" s="1010"/>
      <c r="J7" s="1011"/>
      <c r="K7" s="1009" t="s">
        <v>320</v>
      </c>
      <c r="L7" s="1010"/>
      <c r="M7" s="1011"/>
      <c r="N7" s="1012" t="s">
        <v>324</v>
      </c>
      <c r="O7" s="1013"/>
      <c r="P7" s="1014"/>
      <c r="Q7" s="989" t="s">
        <v>326</v>
      </c>
      <c r="R7" s="990"/>
      <c r="S7" s="991"/>
      <c r="T7" s="1000" t="s">
        <v>327</v>
      </c>
      <c r="U7" s="1001"/>
      <c r="V7" s="1002"/>
      <c r="W7" s="989" t="s">
        <v>328</v>
      </c>
      <c r="X7" s="990"/>
      <c r="Y7" s="991"/>
      <c r="Z7" s="961" t="s">
        <v>330</v>
      </c>
      <c r="AA7" s="962"/>
      <c r="AB7" s="962"/>
      <c r="AC7" s="963"/>
      <c r="AD7" s="964"/>
      <c r="AE7" s="961" t="s">
        <v>331</v>
      </c>
      <c r="AF7" s="962"/>
      <c r="AG7" s="962"/>
      <c r="AH7" s="963"/>
      <c r="AI7" s="964"/>
      <c r="AJ7" s="961" t="s">
        <v>332</v>
      </c>
      <c r="AK7" s="962"/>
      <c r="AL7" s="962"/>
      <c r="AM7" s="963"/>
      <c r="AN7" s="964"/>
      <c r="AO7" s="981" t="s">
        <v>334</v>
      </c>
      <c r="AP7" s="981"/>
      <c r="AQ7" s="981"/>
      <c r="AR7" s="982"/>
      <c r="AS7" s="982"/>
      <c r="AT7" s="981" t="s">
        <v>335</v>
      </c>
      <c r="AU7" s="981"/>
      <c r="AV7" s="981"/>
      <c r="AW7" s="982"/>
      <c r="AX7" s="982"/>
      <c r="AY7" s="981" t="s">
        <v>336</v>
      </c>
      <c r="AZ7" s="981"/>
      <c r="BA7" s="981"/>
      <c r="BB7" s="959"/>
    </row>
    <row r="8" spans="1:54" ht="41.25" customHeight="1" x14ac:dyDescent="0.25">
      <c r="A8" s="953"/>
      <c r="B8" s="922"/>
      <c r="C8" s="922"/>
      <c r="D8" s="922"/>
      <c r="E8" s="984"/>
      <c r="F8" s="986"/>
      <c r="G8" s="988"/>
      <c r="H8" s="259" t="s">
        <v>322</v>
      </c>
      <c r="I8" s="260" t="s">
        <v>323</v>
      </c>
      <c r="J8" s="261" t="s">
        <v>321</v>
      </c>
      <c r="K8" s="260" t="s">
        <v>322</v>
      </c>
      <c r="L8" s="260" t="s">
        <v>323</v>
      </c>
      <c r="M8" s="262" t="s">
        <v>321</v>
      </c>
      <c r="N8" s="263" t="s">
        <v>322</v>
      </c>
      <c r="O8" s="260" t="s">
        <v>323</v>
      </c>
      <c r="P8" s="264" t="s">
        <v>321</v>
      </c>
      <c r="Q8" s="330" t="s">
        <v>322</v>
      </c>
      <c r="R8" s="331" t="s">
        <v>323</v>
      </c>
      <c r="S8" s="332" t="s">
        <v>321</v>
      </c>
      <c r="T8" s="330" t="s">
        <v>322</v>
      </c>
      <c r="U8" s="331" t="s">
        <v>323</v>
      </c>
      <c r="V8" s="332" t="s">
        <v>321</v>
      </c>
      <c r="W8" s="330" t="s">
        <v>322</v>
      </c>
      <c r="X8" s="331" t="s">
        <v>323</v>
      </c>
      <c r="Y8" s="332" t="s">
        <v>321</v>
      </c>
      <c r="Z8" s="377" t="s">
        <v>322</v>
      </c>
      <c r="AA8" s="378" t="s">
        <v>323</v>
      </c>
      <c r="AB8" s="379" t="s">
        <v>321</v>
      </c>
      <c r="AC8" s="378" t="s">
        <v>323</v>
      </c>
      <c r="AD8" s="379" t="s">
        <v>321</v>
      </c>
      <c r="AE8" s="377" t="s">
        <v>322</v>
      </c>
      <c r="AF8" s="380" t="s">
        <v>323</v>
      </c>
      <c r="AG8" s="379" t="s">
        <v>321</v>
      </c>
      <c r="AH8" s="378" t="s">
        <v>323</v>
      </c>
      <c r="AI8" s="379" t="s">
        <v>321</v>
      </c>
      <c r="AJ8" s="377" t="s">
        <v>322</v>
      </c>
      <c r="AK8" s="380" t="s">
        <v>323</v>
      </c>
      <c r="AL8" s="379" t="s">
        <v>321</v>
      </c>
      <c r="AM8" s="378" t="s">
        <v>323</v>
      </c>
      <c r="AN8" s="381" t="s">
        <v>321</v>
      </c>
      <c r="AO8" s="225" t="s">
        <v>322</v>
      </c>
      <c r="AP8" s="225" t="s">
        <v>323</v>
      </c>
      <c r="AQ8" s="226" t="s">
        <v>321</v>
      </c>
      <c r="AR8" s="225" t="s">
        <v>323</v>
      </c>
      <c r="AS8" s="226" t="s">
        <v>321</v>
      </c>
      <c r="AT8" s="225" t="s">
        <v>322</v>
      </c>
      <c r="AU8" s="225" t="s">
        <v>323</v>
      </c>
      <c r="AV8" s="226" t="s">
        <v>321</v>
      </c>
      <c r="AW8" s="225" t="s">
        <v>323</v>
      </c>
      <c r="AX8" s="226" t="s">
        <v>321</v>
      </c>
      <c r="AY8" s="225" t="s">
        <v>322</v>
      </c>
      <c r="AZ8" s="225" t="s">
        <v>323</v>
      </c>
      <c r="BA8" s="226" t="s">
        <v>321</v>
      </c>
      <c r="BB8" s="960"/>
    </row>
    <row r="9" spans="1:54" s="109" customFormat="1" ht="16.5" thickBot="1" x14ac:dyDescent="0.3">
      <c r="A9" s="131">
        <v>1</v>
      </c>
      <c r="B9" s="132">
        <v>2</v>
      </c>
      <c r="C9" s="132">
        <v>3</v>
      </c>
      <c r="D9" s="132">
        <v>4</v>
      </c>
      <c r="E9" s="185">
        <v>5</v>
      </c>
      <c r="F9" s="752">
        <v>6</v>
      </c>
      <c r="G9" s="186">
        <v>7</v>
      </c>
      <c r="H9" s="265">
        <v>8</v>
      </c>
      <c r="I9" s="266">
        <v>9</v>
      </c>
      <c r="J9" s="267">
        <v>10</v>
      </c>
      <c r="K9" s="266">
        <v>11</v>
      </c>
      <c r="L9" s="265">
        <v>12</v>
      </c>
      <c r="M9" s="268">
        <v>13</v>
      </c>
      <c r="N9" s="266">
        <v>14</v>
      </c>
      <c r="O9" s="265">
        <v>15</v>
      </c>
      <c r="P9" s="268">
        <v>16</v>
      </c>
      <c r="Q9" s="333">
        <v>17</v>
      </c>
      <c r="R9" s="334">
        <v>18</v>
      </c>
      <c r="S9" s="335">
        <v>19</v>
      </c>
      <c r="T9" s="333">
        <v>20</v>
      </c>
      <c r="U9" s="334">
        <v>21</v>
      </c>
      <c r="V9" s="335">
        <v>22</v>
      </c>
      <c r="W9" s="333">
        <v>23</v>
      </c>
      <c r="X9" s="334">
        <v>24</v>
      </c>
      <c r="Y9" s="335">
        <v>25</v>
      </c>
      <c r="Z9" s="382">
        <v>26</v>
      </c>
      <c r="AA9" s="383">
        <v>24</v>
      </c>
      <c r="AB9" s="384">
        <v>25</v>
      </c>
      <c r="AC9" s="383">
        <v>27</v>
      </c>
      <c r="AD9" s="385">
        <v>28</v>
      </c>
      <c r="AE9" s="386">
        <v>29</v>
      </c>
      <c r="AF9" s="387">
        <v>30</v>
      </c>
      <c r="AG9" s="384">
        <v>31</v>
      </c>
      <c r="AH9" s="383">
        <v>30</v>
      </c>
      <c r="AI9" s="385">
        <v>31</v>
      </c>
      <c r="AJ9" s="386">
        <v>32</v>
      </c>
      <c r="AK9" s="387">
        <v>33</v>
      </c>
      <c r="AL9" s="384">
        <v>34</v>
      </c>
      <c r="AM9" s="383">
        <v>33</v>
      </c>
      <c r="AN9" s="388">
        <v>34</v>
      </c>
      <c r="AO9" s="227">
        <v>35</v>
      </c>
      <c r="AP9" s="227">
        <v>36</v>
      </c>
      <c r="AQ9" s="228">
        <v>37</v>
      </c>
      <c r="AR9" s="227">
        <v>36</v>
      </c>
      <c r="AS9" s="228">
        <v>37</v>
      </c>
      <c r="AT9" s="227">
        <v>38</v>
      </c>
      <c r="AU9" s="227">
        <v>39</v>
      </c>
      <c r="AV9" s="228">
        <v>40</v>
      </c>
      <c r="AW9" s="227">
        <v>39</v>
      </c>
      <c r="AX9" s="228">
        <v>40</v>
      </c>
      <c r="AY9" s="227">
        <v>41</v>
      </c>
      <c r="AZ9" s="227">
        <v>42</v>
      </c>
      <c r="BA9" s="229">
        <v>43</v>
      </c>
      <c r="BB9" s="163">
        <v>44</v>
      </c>
    </row>
    <row r="10" spans="1:54" ht="19.5" customHeight="1" thickBot="1" x14ac:dyDescent="0.3">
      <c r="A10" s="971" t="s">
        <v>232</v>
      </c>
      <c r="B10" s="972"/>
      <c r="C10" s="973"/>
      <c r="D10" s="133" t="s">
        <v>223</v>
      </c>
      <c r="E10" s="844">
        <f>SUM(H10,K10,N10,Q10,T10,W10,Z10,AE10,AJ10,AO10,AT10,AY10)</f>
        <v>30712.684780000007</v>
      </c>
      <c r="F10" s="844">
        <f>SUM(I10,L10,O10,R10,U10,X10,AC10,AH10,AM10,AR10,AW10,AZ10)</f>
        <v>15104.489089999999</v>
      </c>
      <c r="G10" s="845">
        <f>SUM(F10/E10*100)</f>
        <v>49.179969768829821</v>
      </c>
      <c r="H10" s="269">
        <f>SUM(H149,H187)</f>
        <v>273</v>
      </c>
      <c r="I10" s="269">
        <f>SUM(I149,I187)</f>
        <v>273</v>
      </c>
      <c r="J10" s="270">
        <f>SUM(I10/H10*100%)</f>
        <v>1</v>
      </c>
      <c r="K10" s="269">
        <f>SUM(K149,K187)</f>
        <v>613.97226000000001</v>
      </c>
      <c r="L10" s="269">
        <f>SUM(L149,L187)</f>
        <v>895.67226000000005</v>
      </c>
      <c r="M10" s="271">
        <f>SUM(L10/K10*100%)</f>
        <v>1.458815517170108</v>
      </c>
      <c r="N10" s="269">
        <f>SUM(N149,N187)</f>
        <v>1561.71976</v>
      </c>
      <c r="O10" s="269">
        <f>SUM(O149,O187)</f>
        <v>1561.71976</v>
      </c>
      <c r="P10" s="840">
        <f>SUM(O10/N10*100)</f>
        <v>100</v>
      </c>
      <c r="Q10" s="749">
        <f>SUM(Q149,Q187)</f>
        <v>1338.75676</v>
      </c>
      <c r="R10" s="749">
        <f>SUM(R149,R187)</f>
        <v>1057.0567599999999</v>
      </c>
      <c r="S10" s="750">
        <f>SUM(R10/Q10*100)</f>
        <v>78.958089444119778</v>
      </c>
      <c r="T10" s="749">
        <f>SUM(T149,T187)</f>
        <v>559.19400999999993</v>
      </c>
      <c r="U10" s="749">
        <f>SUM(U149,U187)</f>
        <v>559.19400999999993</v>
      </c>
      <c r="V10" s="750">
        <f>SUM(U10/T10*100)</f>
        <v>100</v>
      </c>
      <c r="W10" s="749">
        <f>SUM(W149,W187)</f>
        <v>8594.5262700000003</v>
      </c>
      <c r="X10" s="749">
        <f>SUM(X149,X187)</f>
        <v>8594.5262700000003</v>
      </c>
      <c r="Y10" s="336">
        <f>SUM(X10/W10*100)</f>
        <v>100</v>
      </c>
      <c r="Z10" s="389">
        <f>SUM(Z149,Z187)</f>
        <v>1760.2198100000001</v>
      </c>
      <c r="AA10" s="390"/>
      <c r="AB10" s="391"/>
      <c r="AC10" s="389">
        <f>SUM(AC149,AC187)</f>
        <v>1760.2166099999999</v>
      </c>
      <c r="AD10" s="392">
        <f>SUM(AC10/Z10*100%)</f>
        <v>0.99999818204522983</v>
      </c>
      <c r="AE10" s="389">
        <f>SUM(AE149,AE187)</f>
        <v>248.18742</v>
      </c>
      <c r="AF10" s="390"/>
      <c r="AG10" s="393"/>
      <c r="AH10" s="389">
        <f>SUM(AH149,AH187)</f>
        <v>403.10342000000003</v>
      </c>
      <c r="AI10" s="392">
        <f>SUM(AH10/AE10*100%)</f>
        <v>1.624189574153275</v>
      </c>
      <c r="AJ10" s="389">
        <f>SUM(AJ149,AJ187)</f>
        <v>11611.7371</v>
      </c>
      <c r="AK10" s="390"/>
      <c r="AL10" s="391"/>
      <c r="AM10" s="389">
        <f>SUM(AM149,AM187)</f>
        <v>0</v>
      </c>
      <c r="AN10" s="392">
        <f>SUM(AM10/AJ10*100%)</f>
        <v>0</v>
      </c>
      <c r="AO10" s="230">
        <f>SUM(AO149,AO187)</f>
        <v>2348.7977500000002</v>
      </c>
      <c r="AP10" s="231"/>
      <c r="AQ10" s="232"/>
      <c r="AR10" s="230">
        <f>SUM(AR149,AR187)</f>
        <v>0</v>
      </c>
      <c r="AS10" s="233">
        <f>SUM(AR10/AO10*100%)</f>
        <v>0</v>
      </c>
      <c r="AT10" s="230">
        <f>SUM(AT149,AT187)</f>
        <v>220.91226</v>
      </c>
      <c r="AU10" s="231"/>
      <c r="AV10" s="232"/>
      <c r="AW10" s="230">
        <f>SUM(AW149,AW187)</f>
        <v>0</v>
      </c>
      <c r="AX10" s="233">
        <f>SUM(AW10/AT10*100%)</f>
        <v>0</v>
      </c>
      <c r="AY10" s="230">
        <f>SUM(AY149,AY187)</f>
        <v>1581.6613799999998</v>
      </c>
      <c r="AZ10" s="230">
        <f>SUM(AZ149,AZ187)</f>
        <v>0</v>
      </c>
      <c r="BA10" s="243">
        <f>SUM(AZ10/AY10*100)</f>
        <v>0</v>
      </c>
      <c r="BB10" s="977"/>
    </row>
    <row r="11" spans="1:54" ht="19.5" thickBot="1" x14ac:dyDescent="0.3">
      <c r="A11" s="974"/>
      <c r="B11" s="975"/>
      <c r="C11" s="976"/>
      <c r="D11" s="135" t="s">
        <v>7</v>
      </c>
      <c r="E11" s="842">
        <f t="shared" ref="E11:E12" si="0">SUM(H11,K11,N11,Q11,T11,W11,Z11,AE11,AJ11,AO11,AT11,AY11)</f>
        <v>30712.684780000007</v>
      </c>
      <c r="F11" s="842">
        <f t="shared" ref="F11:F12" si="1">SUM(I11,L11,O11,R11,U11,X11,AC11,AH11,AM11,AR11,AW11,AZ11)</f>
        <v>15104.489089999999</v>
      </c>
      <c r="G11" s="846">
        <f>SUM(F11/E11*100)</f>
        <v>49.179969768829821</v>
      </c>
      <c r="H11" s="269">
        <f t="shared" ref="H11:I12" si="2">SUM(H150,H188)</f>
        <v>273</v>
      </c>
      <c r="I11" s="269">
        <f t="shared" si="2"/>
        <v>273</v>
      </c>
      <c r="J11" s="270">
        <f>SUM(I11/H11*100%)</f>
        <v>1</v>
      </c>
      <c r="K11" s="269">
        <f t="shared" ref="K11:L11" si="3">SUM(K150,K188)</f>
        <v>613.97226000000001</v>
      </c>
      <c r="L11" s="269">
        <f t="shared" si="3"/>
        <v>895.67226000000005</v>
      </c>
      <c r="M11" s="271">
        <f>SUM(L11/K11*100%)</f>
        <v>1.458815517170108</v>
      </c>
      <c r="N11" s="269">
        <f t="shared" ref="N11:O11" si="4">SUM(N150,N188)</f>
        <v>1561.71976</v>
      </c>
      <c r="O11" s="269">
        <f t="shared" si="4"/>
        <v>1561.71976</v>
      </c>
      <c r="P11" s="840">
        <f>SUM(O11/N11*100)</f>
        <v>100</v>
      </c>
      <c r="Q11" s="749">
        <f t="shared" ref="Q11:R11" si="5">SUM(Q150,Q188)</f>
        <v>1338.75676</v>
      </c>
      <c r="R11" s="749">
        <f t="shared" si="5"/>
        <v>1057.0567599999999</v>
      </c>
      <c r="S11" s="750">
        <f>SUM(R11/Q11*100)</f>
        <v>78.958089444119778</v>
      </c>
      <c r="T11" s="749">
        <f t="shared" ref="T11:U11" si="6">SUM(T150,T188)</f>
        <v>559.19400999999993</v>
      </c>
      <c r="U11" s="749">
        <f t="shared" si="6"/>
        <v>559.19400999999993</v>
      </c>
      <c r="V11" s="750">
        <f>SUM(U11/T11*100)</f>
        <v>100</v>
      </c>
      <c r="W11" s="749">
        <f t="shared" ref="W11:X11" si="7">SUM(W150,W188)</f>
        <v>8594.5262700000003</v>
      </c>
      <c r="X11" s="749">
        <f t="shared" si="7"/>
        <v>8594.5262700000003</v>
      </c>
      <c r="Y11" s="336">
        <f>SUM(X11/W11*100)</f>
        <v>100</v>
      </c>
      <c r="Z11" s="389">
        <f t="shared" ref="Z11:Z12" si="8">SUM(Z150,Z188)</f>
        <v>1760.2198100000001</v>
      </c>
      <c r="AA11" s="396"/>
      <c r="AB11" s="397"/>
      <c r="AC11" s="389">
        <f t="shared" ref="AC11:AC12" si="9">SUM(AC150,AC188)</f>
        <v>1760.2166099999999</v>
      </c>
      <c r="AD11" s="392">
        <f>SUM(AC11/Z11*100%)</f>
        <v>0.99999818204522983</v>
      </c>
      <c r="AE11" s="389">
        <f t="shared" ref="AE11:AE12" si="10">SUM(AE150,AE188)</f>
        <v>248.18742</v>
      </c>
      <c r="AF11" s="396"/>
      <c r="AG11" s="398"/>
      <c r="AH11" s="389">
        <f t="shared" ref="AH11:AH12" si="11">SUM(AH150,AH188)</f>
        <v>403.10342000000003</v>
      </c>
      <c r="AI11" s="392">
        <f>SUM(AH11/AE11*100%)</f>
        <v>1.624189574153275</v>
      </c>
      <c r="AJ11" s="389">
        <f t="shared" ref="AJ11:AJ12" si="12">SUM(AJ150,AJ188)</f>
        <v>11611.7371</v>
      </c>
      <c r="AK11" s="396"/>
      <c r="AL11" s="397"/>
      <c r="AM11" s="389">
        <f t="shared" ref="AM11:AM12" si="13">SUM(AM150,AM188)</f>
        <v>0</v>
      </c>
      <c r="AN11" s="392">
        <f>SUM(AM11/AJ11*100%)</f>
        <v>0</v>
      </c>
      <c r="AO11" s="230">
        <f t="shared" ref="AO11:AO12" si="14">SUM(AO150,AO188)</f>
        <v>2348.7977500000002</v>
      </c>
      <c r="AP11" s="234"/>
      <c r="AQ11" s="235"/>
      <c r="AR11" s="230">
        <f t="shared" ref="AR11:AR12" si="15">SUM(AR150,AR188)</f>
        <v>0</v>
      </c>
      <c r="AS11" s="233">
        <f>SUM(AR11/AO11*100%)</f>
        <v>0</v>
      </c>
      <c r="AT11" s="230">
        <f t="shared" ref="AT11:AT12" si="16">SUM(AT150,AT188)</f>
        <v>220.91226</v>
      </c>
      <c r="AU11" s="234"/>
      <c r="AV11" s="235"/>
      <c r="AW11" s="230">
        <f t="shared" ref="AW11:AW12" si="17">SUM(AW150,AW188)</f>
        <v>0</v>
      </c>
      <c r="AX11" s="233">
        <f>SUM(AW11/AT11*100%)</f>
        <v>0</v>
      </c>
      <c r="AY11" s="230">
        <f t="shared" ref="AY11:AZ12" si="18">SUM(AY150,AY188)</f>
        <v>1581.6613799999998</v>
      </c>
      <c r="AZ11" s="230">
        <f t="shared" si="18"/>
        <v>0</v>
      </c>
      <c r="BA11" s="243">
        <f>SUM(AZ11/AY11*100)</f>
        <v>0</v>
      </c>
      <c r="BB11" s="966"/>
    </row>
    <row r="12" spans="1:54" ht="84.75" customHeight="1" x14ac:dyDescent="0.25">
      <c r="A12" s="974"/>
      <c r="B12" s="975"/>
      <c r="C12" s="976"/>
      <c r="D12" s="134" t="s">
        <v>241</v>
      </c>
      <c r="E12" s="842">
        <f t="shared" si="0"/>
        <v>3631.5407799999998</v>
      </c>
      <c r="F12" s="842">
        <f t="shared" si="1"/>
        <v>3458.4117999999999</v>
      </c>
      <c r="G12" s="846">
        <f>SUM(F12/E12*100)</f>
        <v>95.232630156503433</v>
      </c>
      <c r="H12" s="269">
        <f t="shared" si="2"/>
        <v>94</v>
      </c>
      <c r="I12" s="269">
        <f t="shared" si="2"/>
        <v>94</v>
      </c>
      <c r="J12" s="270">
        <f>SUM(I12/H12*100%)</f>
        <v>1</v>
      </c>
      <c r="K12" s="269">
        <f t="shared" ref="K12:L12" si="19">SUM(K151,K189)</f>
        <v>0</v>
      </c>
      <c r="L12" s="269">
        <f t="shared" si="19"/>
        <v>0</v>
      </c>
      <c r="M12" s="271" t="e">
        <f>SUM(L12/K12*100%)</f>
        <v>#DIV/0!</v>
      </c>
      <c r="N12" s="269">
        <f t="shared" ref="N12:O12" si="20">SUM(N151,N189)</f>
        <v>1243</v>
      </c>
      <c r="O12" s="269">
        <f t="shared" si="20"/>
        <v>1243</v>
      </c>
      <c r="P12" s="272">
        <f>SUM(O12/N12*100)</f>
        <v>100</v>
      </c>
      <c r="Q12" s="749">
        <f t="shared" ref="Q12:R12" si="21">SUM(Q151,Q189)</f>
        <v>199.9</v>
      </c>
      <c r="R12" s="749">
        <f t="shared" si="21"/>
        <v>199.9</v>
      </c>
      <c r="S12" s="751">
        <f>SUM(R12/Q12*100)</f>
        <v>100</v>
      </c>
      <c r="T12" s="749">
        <f t="shared" ref="T12:U12" si="22">SUM(T151,T189)</f>
        <v>94.6</v>
      </c>
      <c r="U12" s="749">
        <f t="shared" si="22"/>
        <v>94.6</v>
      </c>
      <c r="V12" s="841">
        <f>SUM(U12/T12*100)</f>
        <v>100</v>
      </c>
      <c r="W12" s="749">
        <f t="shared" ref="W12:X12" si="23">SUM(W151,W189)</f>
        <v>1400.816</v>
      </c>
      <c r="X12" s="749">
        <f t="shared" si="23"/>
        <v>1400.816</v>
      </c>
      <c r="Y12" s="336">
        <f>SUM(X12/W12*100)</f>
        <v>100</v>
      </c>
      <c r="Z12" s="389">
        <f t="shared" si="8"/>
        <v>426.0958</v>
      </c>
      <c r="AA12" s="396"/>
      <c r="AB12" s="397"/>
      <c r="AC12" s="389">
        <f t="shared" si="9"/>
        <v>426.0958</v>
      </c>
      <c r="AD12" s="392">
        <f>SUM(AC12/Z12*100%)</f>
        <v>1</v>
      </c>
      <c r="AE12" s="389">
        <f t="shared" si="10"/>
        <v>25</v>
      </c>
      <c r="AF12" s="396"/>
      <c r="AG12" s="398"/>
      <c r="AH12" s="389">
        <f t="shared" si="11"/>
        <v>0</v>
      </c>
      <c r="AI12" s="392">
        <f>SUM(AH12/AE12*100%)</f>
        <v>0</v>
      </c>
      <c r="AJ12" s="389">
        <f t="shared" si="12"/>
        <v>0</v>
      </c>
      <c r="AK12" s="396"/>
      <c r="AL12" s="397"/>
      <c r="AM12" s="389">
        <f t="shared" si="13"/>
        <v>0</v>
      </c>
      <c r="AN12" s="392" t="e">
        <f>SUM(AM12/AJ12*100%)</f>
        <v>#DIV/0!</v>
      </c>
      <c r="AO12" s="230">
        <f t="shared" si="14"/>
        <v>0</v>
      </c>
      <c r="AP12" s="234"/>
      <c r="AQ12" s="235"/>
      <c r="AR12" s="230">
        <f t="shared" si="15"/>
        <v>0</v>
      </c>
      <c r="AS12" s="233" t="e">
        <f>SUM(AR12/AO12*100%)</f>
        <v>#DIV/0!</v>
      </c>
      <c r="AT12" s="230">
        <f t="shared" si="16"/>
        <v>0</v>
      </c>
      <c r="AU12" s="234"/>
      <c r="AV12" s="235"/>
      <c r="AW12" s="230">
        <f t="shared" si="17"/>
        <v>0</v>
      </c>
      <c r="AX12" s="233" t="e">
        <f>SUM(AW12/AT12*100%)</f>
        <v>#DIV/0!</v>
      </c>
      <c r="AY12" s="230">
        <f t="shared" si="18"/>
        <v>148.12898000000001</v>
      </c>
      <c r="AZ12" s="230">
        <f t="shared" si="18"/>
        <v>0</v>
      </c>
      <c r="BA12" s="243">
        <f>SUM(AZ12/AY12*100)</f>
        <v>0</v>
      </c>
      <c r="BB12" s="966"/>
    </row>
    <row r="13" spans="1:54" ht="6" customHeight="1" x14ac:dyDescent="0.25">
      <c r="A13" s="978"/>
      <c r="B13" s="979"/>
      <c r="C13" s="979"/>
      <c r="D13" s="979"/>
      <c r="E13" s="979"/>
      <c r="F13" s="979"/>
      <c r="G13" s="979"/>
      <c r="H13" s="979"/>
      <c r="I13" s="979"/>
      <c r="J13" s="979"/>
      <c r="K13" s="979"/>
      <c r="L13" s="979"/>
      <c r="M13" s="979"/>
      <c r="N13" s="979"/>
      <c r="O13" s="979"/>
      <c r="P13" s="979"/>
      <c r="Q13" s="979"/>
      <c r="R13" s="979"/>
      <c r="S13" s="979"/>
      <c r="T13" s="979"/>
      <c r="U13" s="979"/>
      <c r="V13" s="979"/>
      <c r="W13" s="979"/>
      <c r="X13" s="979"/>
      <c r="Y13" s="979"/>
      <c r="Z13" s="979"/>
      <c r="AA13" s="979"/>
      <c r="AB13" s="979"/>
      <c r="AC13" s="979"/>
      <c r="AD13" s="979"/>
      <c r="AE13" s="979"/>
      <c r="AF13" s="979"/>
      <c r="AG13" s="979"/>
      <c r="AH13" s="979"/>
      <c r="AI13" s="979"/>
      <c r="AJ13" s="979"/>
      <c r="AK13" s="979"/>
      <c r="AL13" s="979"/>
      <c r="AM13" s="979"/>
      <c r="AN13" s="979"/>
      <c r="AO13" s="979"/>
      <c r="AP13" s="979"/>
      <c r="AQ13" s="979"/>
      <c r="AR13" s="979"/>
      <c r="AS13" s="979"/>
      <c r="AT13" s="979"/>
      <c r="AU13" s="979"/>
      <c r="AV13" s="979"/>
      <c r="AW13" s="979"/>
      <c r="AX13" s="979"/>
      <c r="AY13" s="979"/>
      <c r="AZ13" s="979"/>
      <c r="BA13" s="979"/>
      <c r="BB13" s="980"/>
    </row>
    <row r="14" spans="1:54" ht="18.75" customHeight="1" x14ac:dyDescent="0.25">
      <c r="A14" s="914" t="s">
        <v>362</v>
      </c>
      <c r="B14" s="915"/>
      <c r="C14" s="916"/>
      <c r="D14" s="136" t="s">
        <v>5</v>
      </c>
      <c r="E14" s="188"/>
      <c r="F14" s="188"/>
      <c r="G14" s="192"/>
      <c r="H14" s="279"/>
      <c r="I14" s="280"/>
      <c r="J14" s="281"/>
      <c r="K14" s="280"/>
      <c r="L14" s="282"/>
      <c r="M14" s="283"/>
      <c r="N14" s="280"/>
      <c r="O14" s="280"/>
      <c r="P14" s="283"/>
      <c r="Q14" s="340"/>
      <c r="R14" s="340"/>
      <c r="S14" s="341"/>
      <c r="T14" s="340"/>
      <c r="U14" s="340"/>
      <c r="V14" s="341"/>
      <c r="W14" s="340"/>
      <c r="X14" s="340"/>
      <c r="Y14" s="341"/>
      <c r="Z14" s="404"/>
      <c r="AA14" s="405"/>
      <c r="AB14" s="406"/>
      <c r="AC14" s="407"/>
      <c r="AD14" s="408"/>
      <c r="AE14" s="409"/>
      <c r="AF14" s="405"/>
      <c r="AG14" s="407"/>
      <c r="AH14" s="408"/>
      <c r="AI14" s="408"/>
      <c r="AJ14" s="409"/>
      <c r="AK14" s="405"/>
      <c r="AL14" s="406"/>
      <c r="AM14" s="408"/>
      <c r="AN14" s="410"/>
      <c r="AO14" s="231"/>
      <c r="AP14" s="231"/>
      <c r="AQ14" s="232"/>
      <c r="AR14" s="232"/>
      <c r="AS14" s="232"/>
      <c r="AT14" s="231"/>
      <c r="AU14" s="231"/>
      <c r="AV14" s="232"/>
      <c r="AW14" s="232"/>
      <c r="AX14" s="232"/>
      <c r="AY14" s="231"/>
      <c r="AZ14" s="232"/>
      <c r="BA14" s="232"/>
      <c r="BB14" s="965"/>
    </row>
    <row r="15" spans="1:54" ht="15.75" x14ac:dyDescent="0.25">
      <c r="A15" s="917"/>
      <c r="B15" s="918"/>
      <c r="C15" s="919"/>
      <c r="D15" s="135" t="s">
        <v>237</v>
      </c>
      <c r="E15" s="191"/>
      <c r="F15" s="191"/>
      <c r="G15" s="190"/>
      <c r="H15" s="273"/>
      <c r="I15" s="274"/>
      <c r="J15" s="275"/>
      <c r="K15" s="274"/>
      <c r="L15" s="287"/>
      <c r="M15" s="276"/>
      <c r="N15" s="274"/>
      <c r="O15" s="274"/>
      <c r="P15" s="276"/>
      <c r="Q15" s="337"/>
      <c r="R15" s="337"/>
      <c r="S15" s="338"/>
      <c r="T15" s="337"/>
      <c r="U15" s="337"/>
      <c r="V15" s="338"/>
      <c r="W15" s="337"/>
      <c r="X15" s="337"/>
      <c r="Y15" s="338"/>
      <c r="Z15" s="399"/>
      <c r="AA15" s="396"/>
      <c r="AB15" s="397"/>
      <c r="AC15" s="398"/>
      <c r="AD15" s="400"/>
      <c r="AE15" s="401"/>
      <c r="AF15" s="396"/>
      <c r="AG15" s="398"/>
      <c r="AH15" s="400"/>
      <c r="AI15" s="400"/>
      <c r="AJ15" s="401"/>
      <c r="AK15" s="396"/>
      <c r="AL15" s="397"/>
      <c r="AM15" s="400"/>
      <c r="AN15" s="402"/>
      <c r="AO15" s="234"/>
      <c r="AP15" s="234"/>
      <c r="AQ15" s="235"/>
      <c r="AR15" s="235"/>
      <c r="AS15" s="235"/>
      <c r="AT15" s="234"/>
      <c r="AU15" s="234"/>
      <c r="AV15" s="235"/>
      <c r="AW15" s="235"/>
      <c r="AX15" s="235"/>
      <c r="AY15" s="234"/>
      <c r="AZ15" s="235"/>
      <c r="BA15" s="235"/>
      <c r="BB15" s="966"/>
    </row>
    <row r="16" spans="1:54" ht="84" customHeight="1" x14ac:dyDescent="0.25">
      <c r="A16" s="917"/>
      <c r="B16" s="918"/>
      <c r="C16" s="919"/>
      <c r="D16" s="135" t="s">
        <v>241</v>
      </c>
      <c r="E16" s="191"/>
      <c r="F16" s="191"/>
      <c r="G16" s="190"/>
      <c r="H16" s="273"/>
      <c r="I16" s="274"/>
      <c r="J16" s="275"/>
      <c r="K16" s="274"/>
      <c r="L16" s="287"/>
      <c r="M16" s="276"/>
      <c r="N16" s="274"/>
      <c r="O16" s="274"/>
      <c r="P16" s="276"/>
      <c r="Q16" s="337"/>
      <c r="R16" s="337"/>
      <c r="S16" s="338"/>
      <c r="T16" s="337"/>
      <c r="U16" s="337"/>
      <c r="V16" s="338"/>
      <c r="W16" s="337"/>
      <c r="X16" s="337"/>
      <c r="Y16" s="338"/>
      <c r="Z16" s="399"/>
      <c r="AA16" s="396"/>
      <c r="AB16" s="398"/>
      <c r="AC16" s="412"/>
      <c r="AD16" s="412"/>
      <c r="AE16" s="403"/>
      <c r="AF16" s="403"/>
      <c r="AG16" s="412"/>
      <c r="AH16" s="412"/>
      <c r="AI16" s="412"/>
      <c r="AJ16" s="403"/>
      <c r="AK16" s="403"/>
      <c r="AL16" s="412"/>
      <c r="AM16" s="412"/>
      <c r="AN16" s="412"/>
      <c r="AO16" s="234"/>
      <c r="AP16" s="234"/>
      <c r="AQ16" s="235"/>
      <c r="AR16" s="235"/>
      <c r="AS16" s="235"/>
      <c r="AT16" s="234"/>
      <c r="AU16" s="234"/>
      <c r="AV16" s="235"/>
      <c r="AW16" s="235"/>
      <c r="AX16" s="235"/>
      <c r="AY16" s="234"/>
      <c r="AZ16" s="235"/>
      <c r="BA16" s="235"/>
      <c r="BB16" s="966"/>
    </row>
    <row r="17" spans="1:54" ht="15.75" x14ac:dyDescent="0.25">
      <c r="A17" s="913" t="s">
        <v>0</v>
      </c>
      <c r="B17" s="913"/>
      <c r="C17" s="913"/>
      <c r="D17" s="135"/>
      <c r="E17" s="191"/>
      <c r="F17" s="191"/>
      <c r="G17" s="596"/>
      <c r="H17" s="273"/>
      <c r="I17" s="273"/>
      <c r="J17" s="275"/>
      <c r="K17" s="273"/>
      <c r="L17" s="277"/>
      <c r="M17" s="276"/>
      <c r="N17" s="273"/>
      <c r="O17" s="273"/>
      <c r="P17" s="276"/>
      <c r="Q17" s="337"/>
      <c r="R17" s="337"/>
      <c r="S17" s="338"/>
      <c r="T17" s="337"/>
      <c r="U17" s="337"/>
      <c r="V17" s="338"/>
      <c r="W17" s="337"/>
      <c r="X17" s="337"/>
      <c r="Y17" s="338"/>
      <c r="Z17" s="399"/>
      <c r="AA17" s="595"/>
      <c r="AB17" s="416"/>
      <c r="AC17" s="412"/>
      <c r="AD17" s="412"/>
      <c r="AE17" s="403"/>
      <c r="AF17" s="403"/>
      <c r="AG17" s="412"/>
      <c r="AH17" s="412"/>
      <c r="AI17" s="412"/>
      <c r="AJ17" s="403"/>
      <c r="AK17" s="403"/>
      <c r="AL17" s="412"/>
      <c r="AM17" s="412"/>
      <c r="AN17" s="412"/>
      <c r="AO17" s="234"/>
      <c r="AP17" s="234"/>
      <c r="AQ17" s="235"/>
      <c r="AR17" s="235"/>
      <c r="AS17" s="235"/>
      <c r="AT17" s="234"/>
      <c r="AU17" s="234"/>
      <c r="AV17" s="235"/>
      <c r="AW17" s="235"/>
      <c r="AX17" s="235"/>
      <c r="AY17" s="234"/>
      <c r="AZ17" s="235"/>
      <c r="BA17" s="597"/>
      <c r="BB17" s="966"/>
    </row>
    <row r="18" spans="1:54" ht="17.25" customHeight="1" x14ac:dyDescent="0.25">
      <c r="A18" s="914" t="s">
        <v>363</v>
      </c>
      <c r="B18" s="915"/>
      <c r="C18" s="916"/>
      <c r="D18" s="136" t="s">
        <v>5</v>
      </c>
      <c r="E18" s="548"/>
      <c r="F18" s="548"/>
      <c r="G18" s="204"/>
      <c r="H18" s="280"/>
      <c r="I18" s="280"/>
      <c r="J18" s="270"/>
      <c r="K18" s="280"/>
      <c r="L18" s="280"/>
      <c r="M18" s="270"/>
      <c r="N18" s="280"/>
      <c r="O18" s="280"/>
      <c r="P18" s="270"/>
      <c r="Q18" s="340"/>
      <c r="R18" s="340"/>
      <c r="S18" s="218"/>
      <c r="T18" s="340"/>
      <c r="U18" s="340"/>
      <c r="V18" s="218"/>
      <c r="W18" s="340"/>
      <c r="X18" s="340"/>
      <c r="Y18" s="218"/>
      <c r="Z18" s="404"/>
      <c r="AA18" s="404"/>
      <c r="AB18" s="784"/>
      <c r="AC18" s="404"/>
      <c r="AD18" s="598"/>
      <c r="AE18" s="404"/>
      <c r="AF18" s="404"/>
      <c r="AG18" s="404"/>
      <c r="AH18" s="404"/>
      <c r="AI18" s="598"/>
      <c r="AJ18" s="404"/>
      <c r="AK18" s="404"/>
      <c r="AL18" s="404"/>
      <c r="AM18" s="404"/>
      <c r="AN18" s="598"/>
      <c r="AO18" s="231"/>
      <c r="AP18" s="231"/>
      <c r="AQ18" s="232"/>
      <c r="AR18" s="231"/>
      <c r="AS18" s="233"/>
      <c r="AT18" s="231"/>
      <c r="AU18" s="231"/>
      <c r="AV18" s="232"/>
      <c r="AW18" s="231"/>
      <c r="AX18" s="233"/>
      <c r="AY18" s="231"/>
      <c r="AZ18" s="231"/>
      <c r="BA18" s="243"/>
      <c r="BB18" s="966"/>
    </row>
    <row r="19" spans="1:54" ht="15.75" x14ac:dyDescent="0.25">
      <c r="A19" s="917"/>
      <c r="B19" s="918"/>
      <c r="C19" s="919"/>
      <c r="D19" s="135" t="s">
        <v>237</v>
      </c>
      <c r="E19" s="548"/>
      <c r="F19" s="548"/>
      <c r="G19" s="204"/>
      <c r="H19" s="280"/>
      <c r="I19" s="280"/>
      <c r="J19" s="270"/>
      <c r="K19" s="280"/>
      <c r="L19" s="280"/>
      <c r="M19" s="270"/>
      <c r="N19" s="280"/>
      <c r="O19" s="280"/>
      <c r="P19" s="270"/>
      <c r="Q19" s="340"/>
      <c r="R19" s="340"/>
      <c r="S19" s="218"/>
      <c r="T19" s="340"/>
      <c r="U19" s="340"/>
      <c r="V19" s="218"/>
      <c r="W19" s="340"/>
      <c r="X19" s="340"/>
      <c r="Y19" s="218"/>
      <c r="Z19" s="404"/>
      <c r="AA19" s="404"/>
      <c r="AB19" s="784"/>
      <c r="AC19" s="404"/>
      <c r="AD19" s="598"/>
      <c r="AE19" s="404"/>
      <c r="AF19" s="404"/>
      <c r="AG19" s="404"/>
      <c r="AH19" s="404"/>
      <c r="AI19" s="598"/>
      <c r="AJ19" s="404"/>
      <c r="AK19" s="404"/>
      <c r="AL19" s="404"/>
      <c r="AM19" s="404"/>
      <c r="AN19" s="598"/>
      <c r="AO19" s="231"/>
      <c r="AP19" s="234"/>
      <c r="AQ19" s="235"/>
      <c r="AR19" s="231"/>
      <c r="AS19" s="233"/>
      <c r="AT19" s="231"/>
      <c r="AU19" s="234"/>
      <c r="AV19" s="235"/>
      <c r="AW19" s="231"/>
      <c r="AX19" s="233"/>
      <c r="AY19" s="231"/>
      <c r="AZ19" s="231"/>
      <c r="BA19" s="243"/>
      <c r="BB19" s="966"/>
    </row>
    <row r="20" spans="1:54" ht="84" customHeight="1" x14ac:dyDescent="0.25">
      <c r="A20" s="917"/>
      <c r="B20" s="918"/>
      <c r="C20" s="919"/>
      <c r="D20" s="135" t="s">
        <v>241</v>
      </c>
      <c r="E20" s="548"/>
      <c r="F20" s="548"/>
      <c r="G20" s="204"/>
      <c r="H20" s="280"/>
      <c r="I20" s="278"/>
      <c r="J20" s="270"/>
      <c r="K20" s="280"/>
      <c r="L20" s="280"/>
      <c r="M20" s="270"/>
      <c r="N20" s="280"/>
      <c r="O20" s="280"/>
      <c r="P20" s="270"/>
      <c r="Q20" s="340"/>
      <c r="R20" s="340"/>
      <c r="S20" s="367"/>
      <c r="T20" s="340"/>
      <c r="U20" s="340"/>
      <c r="V20" s="367"/>
      <c r="W20" s="340"/>
      <c r="X20" s="340"/>
      <c r="Y20" s="367"/>
      <c r="Z20" s="404"/>
      <c r="AA20" s="404"/>
      <c r="AB20" s="784"/>
      <c r="AC20" s="404"/>
      <c r="AD20" s="598"/>
      <c r="AE20" s="404"/>
      <c r="AF20" s="404"/>
      <c r="AG20" s="404"/>
      <c r="AH20" s="404"/>
      <c r="AI20" s="598"/>
      <c r="AJ20" s="404"/>
      <c r="AK20" s="404"/>
      <c r="AL20" s="404"/>
      <c r="AM20" s="404"/>
      <c r="AN20" s="598"/>
      <c r="AO20" s="231"/>
      <c r="AP20" s="234"/>
      <c r="AQ20" s="235"/>
      <c r="AR20" s="231"/>
      <c r="AS20" s="233"/>
      <c r="AT20" s="231"/>
      <c r="AU20" s="234"/>
      <c r="AV20" s="235"/>
      <c r="AW20" s="231"/>
      <c r="AX20" s="233"/>
      <c r="AY20" s="231"/>
      <c r="AZ20" s="231"/>
      <c r="BA20" s="243"/>
      <c r="BB20" s="966"/>
    </row>
    <row r="21" spans="1:54" ht="17.25" customHeight="1" thickBot="1" x14ac:dyDescent="0.3">
      <c r="A21" s="914" t="s">
        <v>364</v>
      </c>
      <c r="B21" s="915"/>
      <c r="C21" s="916"/>
      <c r="D21" s="136" t="s">
        <v>5</v>
      </c>
      <c r="E21" s="548"/>
      <c r="F21" s="548"/>
      <c r="G21" s="202"/>
      <c r="H21" s="279"/>
      <c r="I21" s="279"/>
      <c r="J21" s="270"/>
      <c r="K21" s="279"/>
      <c r="L21" s="279"/>
      <c r="M21" s="270"/>
      <c r="N21" s="279"/>
      <c r="O21" s="279"/>
      <c r="P21" s="270"/>
      <c r="Q21" s="340"/>
      <c r="R21" s="340"/>
      <c r="S21" s="218"/>
      <c r="T21" s="340"/>
      <c r="U21" s="340"/>
      <c r="V21" s="218"/>
      <c r="W21" s="340"/>
      <c r="X21" s="340"/>
      <c r="Y21" s="218"/>
      <c r="Z21" s="404"/>
      <c r="AA21" s="404"/>
      <c r="AB21" s="784"/>
      <c r="AC21" s="404"/>
      <c r="AD21" s="598"/>
      <c r="AE21" s="404"/>
      <c r="AF21" s="404"/>
      <c r="AG21" s="404"/>
      <c r="AH21" s="404"/>
      <c r="AI21" s="598"/>
      <c r="AJ21" s="404"/>
      <c r="AK21" s="404"/>
      <c r="AL21" s="404"/>
      <c r="AM21" s="404"/>
      <c r="AN21" s="598"/>
      <c r="AO21" s="231"/>
      <c r="AP21" s="231"/>
      <c r="AQ21" s="232"/>
      <c r="AR21" s="231"/>
      <c r="AS21" s="233"/>
      <c r="AT21" s="231"/>
      <c r="AU21" s="231"/>
      <c r="AV21" s="232"/>
      <c r="AW21" s="231"/>
      <c r="AX21" s="233"/>
      <c r="AY21" s="231"/>
      <c r="AZ21" s="231"/>
      <c r="BA21" s="243"/>
      <c r="BB21" s="966"/>
    </row>
    <row r="22" spans="1:54" ht="16.5" thickBot="1" x14ac:dyDescent="0.3">
      <c r="A22" s="917"/>
      <c r="B22" s="918"/>
      <c r="C22" s="919"/>
      <c r="D22" s="135" t="s">
        <v>237</v>
      </c>
      <c r="E22" s="548"/>
      <c r="F22" s="548"/>
      <c r="G22" s="209"/>
      <c r="H22" s="279"/>
      <c r="I22" s="279"/>
      <c r="J22" s="270"/>
      <c r="K22" s="279"/>
      <c r="L22" s="279"/>
      <c r="M22" s="270"/>
      <c r="N22" s="279"/>
      <c r="O22" s="279"/>
      <c r="P22" s="270"/>
      <c r="Q22" s="340"/>
      <c r="R22" s="340"/>
      <c r="S22" s="218"/>
      <c r="T22" s="340"/>
      <c r="U22" s="340"/>
      <c r="V22" s="218"/>
      <c r="W22" s="340"/>
      <c r="X22" s="340"/>
      <c r="Y22" s="218"/>
      <c r="Z22" s="404"/>
      <c r="AA22" s="404"/>
      <c r="AB22" s="784"/>
      <c r="AC22" s="404"/>
      <c r="AD22" s="598"/>
      <c r="AE22" s="404"/>
      <c r="AF22" s="404"/>
      <c r="AG22" s="404"/>
      <c r="AH22" s="404"/>
      <c r="AI22" s="598"/>
      <c r="AJ22" s="404"/>
      <c r="AK22" s="404"/>
      <c r="AL22" s="404"/>
      <c r="AM22" s="404"/>
      <c r="AN22" s="598"/>
      <c r="AO22" s="231"/>
      <c r="AP22" s="234"/>
      <c r="AQ22" s="235"/>
      <c r="AR22" s="231"/>
      <c r="AS22" s="233"/>
      <c r="AT22" s="231"/>
      <c r="AU22" s="234"/>
      <c r="AV22" s="235"/>
      <c r="AW22" s="231"/>
      <c r="AX22" s="233"/>
      <c r="AY22" s="231"/>
      <c r="AZ22" s="231"/>
      <c r="BA22" s="243"/>
      <c r="BB22" s="966"/>
    </row>
    <row r="23" spans="1:54" ht="84" customHeight="1" x14ac:dyDescent="0.25">
      <c r="A23" s="917"/>
      <c r="B23" s="918"/>
      <c r="C23" s="919"/>
      <c r="D23" s="135" t="s">
        <v>241</v>
      </c>
      <c r="E23" s="548"/>
      <c r="F23" s="548"/>
      <c r="G23" s="209"/>
      <c r="H23" s="279"/>
      <c r="I23" s="274"/>
      <c r="J23" s="270"/>
      <c r="K23" s="279"/>
      <c r="L23" s="279"/>
      <c r="M23" s="270"/>
      <c r="N23" s="279"/>
      <c r="O23" s="279"/>
      <c r="P23" s="270"/>
      <c r="Q23" s="340"/>
      <c r="R23" s="340"/>
      <c r="S23" s="367"/>
      <c r="T23" s="340"/>
      <c r="U23" s="340"/>
      <c r="V23" s="367"/>
      <c r="W23" s="340"/>
      <c r="X23" s="340"/>
      <c r="Y23" s="367"/>
      <c r="Z23" s="404"/>
      <c r="AA23" s="404"/>
      <c r="AB23" s="784"/>
      <c r="AC23" s="404"/>
      <c r="AD23" s="598"/>
      <c r="AE23" s="404"/>
      <c r="AF23" s="404"/>
      <c r="AG23" s="404"/>
      <c r="AH23" s="404"/>
      <c r="AI23" s="598"/>
      <c r="AJ23" s="404"/>
      <c r="AK23" s="404"/>
      <c r="AL23" s="404"/>
      <c r="AM23" s="404"/>
      <c r="AN23" s="598"/>
      <c r="AO23" s="231"/>
      <c r="AP23" s="234"/>
      <c r="AQ23" s="235"/>
      <c r="AR23" s="231"/>
      <c r="AS23" s="233"/>
      <c r="AT23" s="231"/>
      <c r="AU23" s="234"/>
      <c r="AV23" s="235"/>
      <c r="AW23" s="231"/>
      <c r="AX23" s="233"/>
      <c r="AY23" s="231"/>
      <c r="AZ23" s="231"/>
      <c r="BA23" s="243"/>
      <c r="BB23" s="966"/>
    </row>
    <row r="24" spans="1:54" ht="17.25" customHeight="1" thickBot="1" x14ac:dyDescent="0.3">
      <c r="A24" s="914" t="s">
        <v>366</v>
      </c>
      <c r="B24" s="915"/>
      <c r="C24" s="916"/>
      <c r="D24" s="136" t="s">
        <v>5</v>
      </c>
      <c r="E24" s="548"/>
      <c r="F24" s="548"/>
      <c r="G24" s="202"/>
      <c r="H24" s="279"/>
      <c r="I24" s="279"/>
      <c r="J24" s="270"/>
      <c r="K24" s="279"/>
      <c r="L24" s="279"/>
      <c r="M24" s="270"/>
      <c r="N24" s="279"/>
      <c r="O24" s="279"/>
      <c r="P24" s="270"/>
      <c r="Q24" s="340"/>
      <c r="R24" s="340"/>
      <c r="S24" s="218"/>
      <c r="T24" s="340"/>
      <c r="U24" s="340"/>
      <c r="V24" s="218"/>
      <c r="W24" s="340"/>
      <c r="X24" s="340"/>
      <c r="Y24" s="218"/>
      <c r="Z24" s="404"/>
      <c r="AA24" s="404"/>
      <c r="AB24" s="784"/>
      <c r="AC24" s="404"/>
      <c r="AD24" s="598"/>
      <c r="AE24" s="404"/>
      <c r="AF24" s="404"/>
      <c r="AG24" s="404"/>
      <c r="AH24" s="404"/>
      <c r="AI24" s="598"/>
      <c r="AJ24" s="404"/>
      <c r="AK24" s="404"/>
      <c r="AL24" s="404"/>
      <c r="AM24" s="404"/>
      <c r="AN24" s="598"/>
      <c r="AO24" s="231"/>
      <c r="AP24" s="231"/>
      <c r="AQ24" s="232"/>
      <c r="AR24" s="231"/>
      <c r="AS24" s="233"/>
      <c r="AT24" s="231"/>
      <c r="AU24" s="231"/>
      <c r="AV24" s="232"/>
      <c r="AW24" s="231"/>
      <c r="AX24" s="233"/>
      <c r="AY24" s="231"/>
      <c r="AZ24" s="231"/>
      <c r="BA24" s="243"/>
      <c r="BB24" s="966"/>
    </row>
    <row r="25" spans="1:54" ht="16.5" thickBot="1" x14ac:dyDescent="0.3">
      <c r="A25" s="917"/>
      <c r="B25" s="918"/>
      <c r="C25" s="919"/>
      <c r="D25" s="135" t="s">
        <v>237</v>
      </c>
      <c r="E25" s="548"/>
      <c r="F25" s="548"/>
      <c r="G25" s="209"/>
      <c r="H25" s="279"/>
      <c r="I25" s="279"/>
      <c r="J25" s="270"/>
      <c r="K25" s="279"/>
      <c r="L25" s="279"/>
      <c r="M25" s="270"/>
      <c r="N25" s="279"/>
      <c r="O25" s="279"/>
      <c r="P25" s="270"/>
      <c r="Q25" s="340"/>
      <c r="R25" s="340"/>
      <c r="S25" s="218"/>
      <c r="T25" s="340"/>
      <c r="U25" s="340"/>
      <c r="V25" s="218"/>
      <c r="W25" s="340"/>
      <c r="X25" s="340"/>
      <c r="Y25" s="218"/>
      <c r="Z25" s="404"/>
      <c r="AA25" s="404"/>
      <c r="AB25" s="784"/>
      <c r="AC25" s="404"/>
      <c r="AD25" s="598"/>
      <c r="AE25" s="404"/>
      <c r="AF25" s="404"/>
      <c r="AG25" s="404"/>
      <c r="AH25" s="404"/>
      <c r="AI25" s="598"/>
      <c r="AJ25" s="404"/>
      <c r="AK25" s="404"/>
      <c r="AL25" s="404"/>
      <c r="AM25" s="404"/>
      <c r="AN25" s="598"/>
      <c r="AO25" s="231"/>
      <c r="AP25" s="234"/>
      <c r="AQ25" s="235"/>
      <c r="AR25" s="231"/>
      <c r="AS25" s="233"/>
      <c r="AT25" s="231"/>
      <c r="AU25" s="234"/>
      <c r="AV25" s="235"/>
      <c r="AW25" s="231"/>
      <c r="AX25" s="233"/>
      <c r="AY25" s="231"/>
      <c r="AZ25" s="231"/>
      <c r="BA25" s="243"/>
      <c r="BB25" s="966"/>
    </row>
    <row r="26" spans="1:54" ht="84" customHeight="1" x14ac:dyDescent="0.25">
      <c r="A26" s="917"/>
      <c r="B26" s="918"/>
      <c r="C26" s="919"/>
      <c r="D26" s="135" t="s">
        <v>241</v>
      </c>
      <c r="E26" s="548"/>
      <c r="F26" s="548"/>
      <c r="G26" s="209"/>
      <c r="H26" s="279"/>
      <c r="I26" s="274"/>
      <c r="J26" s="270"/>
      <c r="K26" s="279"/>
      <c r="L26" s="279"/>
      <c r="M26" s="270"/>
      <c r="N26" s="279"/>
      <c r="O26" s="279"/>
      <c r="P26" s="270"/>
      <c r="Q26" s="340"/>
      <c r="R26" s="340"/>
      <c r="S26" s="367"/>
      <c r="T26" s="340"/>
      <c r="U26" s="340"/>
      <c r="V26" s="367"/>
      <c r="W26" s="340"/>
      <c r="X26" s="340"/>
      <c r="Y26" s="367"/>
      <c r="Z26" s="404"/>
      <c r="AA26" s="404"/>
      <c r="AB26" s="404"/>
      <c r="AC26" s="404"/>
      <c r="AD26" s="392"/>
      <c r="AE26" s="404"/>
      <c r="AF26" s="404"/>
      <c r="AG26" s="404"/>
      <c r="AH26" s="404"/>
      <c r="AI26" s="392"/>
      <c r="AJ26" s="404"/>
      <c r="AK26" s="404"/>
      <c r="AL26" s="404"/>
      <c r="AM26" s="404"/>
      <c r="AN26" s="392"/>
      <c r="AO26" s="231"/>
      <c r="AP26" s="234"/>
      <c r="AQ26" s="235"/>
      <c r="AR26" s="231"/>
      <c r="AS26" s="233"/>
      <c r="AT26" s="231"/>
      <c r="AU26" s="234"/>
      <c r="AV26" s="235"/>
      <c r="AW26" s="231"/>
      <c r="AX26" s="233"/>
      <c r="AY26" s="231"/>
      <c r="AZ26" s="231"/>
      <c r="BA26" s="243"/>
      <c r="BB26" s="966"/>
    </row>
    <row r="27" spans="1:54" ht="17.25" customHeight="1" x14ac:dyDescent="0.25">
      <c r="A27" s="914" t="s">
        <v>365</v>
      </c>
      <c r="B27" s="915"/>
      <c r="C27" s="916"/>
      <c r="D27" s="136" t="s">
        <v>5</v>
      </c>
      <c r="E27" s="831">
        <f>SUM(H27,K27,N27,Q27,T27,W27,Z27,AE27,AJ27,AO27,AT27,AY27)</f>
        <v>30712.684780000007</v>
      </c>
      <c r="F27" s="831">
        <f>SUM(I27,L27,O27,R27,U27,X27,AC27,AH27,AM27,AR27,AW27,AZ27)</f>
        <v>15104.489089999999</v>
      </c>
      <c r="G27" s="753">
        <f>SUM(F27/E27*100)</f>
        <v>49.179969768829821</v>
      </c>
      <c r="H27" s="279">
        <f>SUM(H10)</f>
        <v>273</v>
      </c>
      <c r="I27" s="279">
        <f>SUM(I10)</f>
        <v>273</v>
      </c>
      <c r="J27" s="270">
        <f>SUM(I27/H27*100%)</f>
        <v>1</v>
      </c>
      <c r="K27" s="279">
        <f>SUM(K10)</f>
        <v>613.97226000000001</v>
      </c>
      <c r="L27" s="279">
        <f>SUM(L10)</f>
        <v>895.67226000000005</v>
      </c>
      <c r="M27" s="270">
        <f>SUM(L27/K27*100%)</f>
        <v>1.458815517170108</v>
      </c>
      <c r="N27" s="279">
        <f>SUM(N10)</f>
        <v>1561.71976</v>
      </c>
      <c r="O27" s="279">
        <f>SUM(O10)</f>
        <v>1561.71976</v>
      </c>
      <c r="P27" s="270">
        <f>SUM(O27/N27*100%)</f>
        <v>1</v>
      </c>
      <c r="Q27" s="340">
        <f>SUM(Q10)</f>
        <v>1338.75676</v>
      </c>
      <c r="R27" s="340">
        <f>SUM(R10)</f>
        <v>1057.0567599999999</v>
      </c>
      <c r="S27" s="218">
        <f>SUM(R27/Q27*100)</f>
        <v>78.958089444119778</v>
      </c>
      <c r="T27" s="340">
        <f>SUM(T10)</f>
        <v>559.19400999999993</v>
      </c>
      <c r="U27" s="340">
        <f>SUM(U10)</f>
        <v>559.19400999999993</v>
      </c>
      <c r="V27" s="218">
        <f>SUM(U27/T27*100)</f>
        <v>100</v>
      </c>
      <c r="W27" s="340">
        <f>SUM(W10)</f>
        <v>8594.5262700000003</v>
      </c>
      <c r="X27" s="340">
        <f>SUM(X10)</f>
        <v>8594.5262700000003</v>
      </c>
      <c r="Y27" s="218">
        <f>SUM(X27/W27*100)</f>
        <v>100</v>
      </c>
      <c r="Z27" s="404">
        <f>SUM(Z10)</f>
        <v>1760.2198100000001</v>
      </c>
      <c r="AA27" s="404"/>
      <c r="AB27" s="404"/>
      <c r="AC27" s="404">
        <f>SUM(AC10)</f>
        <v>1760.2166099999999</v>
      </c>
      <c r="AD27" s="392">
        <f>SUM(AC27/Z27*100%)</f>
        <v>0.99999818204522983</v>
      </c>
      <c r="AE27" s="404">
        <f>SUM(AE10)</f>
        <v>248.18742</v>
      </c>
      <c r="AF27" s="404"/>
      <c r="AG27" s="404"/>
      <c r="AH27" s="404">
        <f>SUM(AH10)</f>
        <v>403.10342000000003</v>
      </c>
      <c r="AI27" s="392">
        <f>SUM(AH27/AE27*100%)</f>
        <v>1.624189574153275</v>
      </c>
      <c r="AJ27" s="404">
        <f>SUM(AJ10)</f>
        <v>11611.7371</v>
      </c>
      <c r="AK27" s="404"/>
      <c r="AL27" s="404"/>
      <c r="AM27" s="404">
        <f>SUM(AM10)</f>
        <v>0</v>
      </c>
      <c r="AN27" s="392">
        <f>SUM(AM27/AJ27*100%)</f>
        <v>0</v>
      </c>
      <c r="AO27" s="231">
        <f>SUM(AO10)</f>
        <v>2348.7977500000002</v>
      </c>
      <c r="AP27" s="231"/>
      <c r="AQ27" s="232"/>
      <c r="AR27" s="231">
        <f>SUM(AR10)</f>
        <v>0</v>
      </c>
      <c r="AS27" s="233">
        <f>SUM(AR27/AO27*100%)</f>
        <v>0</v>
      </c>
      <c r="AT27" s="231">
        <f>SUM(AT10)</f>
        <v>220.91226</v>
      </c>
      <c r="AU27" s="231"/>
      <c r="AV27" s="232"/>
      <c r="AW27" s="231">
        <f>SUM(AW10)</f>
        <v>0</v>
      </c>
      <c r="AX27" s="233">
        <f>SUM(AW27/AT27*100%)</f>
        <v>0</v>
      </c>
      <c r="AY27" s="231">
        <f>SUM(AY10)</f>
        <v>1581.6613799999998</v>
      </c>
      <c r="AZ27" s="231">
        <f>SUM(AZ10)</f>
        <v>0</v>
      </c>
      <c r="BA27" s="243">
        <f>SUM(AZ27/AY27*100)</f>
        <v>0</v>
      </c>
      <c r="BB27" s="967"/>
    </row>
    <row r="28" spans="1:54" ht="15.75" x14ac:dyDescent="0.25">
      <c r="A28" s="917"/>
      <c r="B28" s="918"/>
      <c r="C28" s="919"/>
      <c r="D28" s="135" t="s">
        <v>237</v>
      </c>
      <c r="E28" s="830">
        <f t="shared" ref="E28:E29" si="24">SUM(H28,K28,N28,Q28,T28,W28,Z28,AE28,AJ28,AO28,AT28,AY28)</f>
        <v>30712.684780000007</v>
      </c>
      <c r="F28" s="830">
        <f t="shared" ref="F28:F29" si="25">SUM(I28,L28,O28,R28,U28,X28,AC28,AH28,AM28,AR28,AW28,AZ28)</f>
        <v>15104.489089999999</v>
      </c>
      <c r="G28" s="754">
        <f>SUM(F28/E28*100)</f>
        <v>49.179969768829821</v>
      </c>
      <c r="H28" s="279">
        <f t="shared" ref="H28:I29" si="26">SUM(H11)</f>
        <v>273</v>
      </c>
      <c r="I28" s="279">
        <f t="shared" si="26"/>
        <v>273</v>
      </c>
      <c r="J28" s="270">
        <f>SUM(I28/H28*100%)</f>
        <v>1</v>
      </c>
      <c r="K28" s="279">
        <f t="shared" ref="K28:L28" si="27">SUM(K11)</f>
        <v>613.97226000000001</v>
      </c>
      <c r="L28" s="279">
        <f t="shared" si="27"/>
        <v>895.67226000000005</v>
      </c>
      <c r="M28" s="270">
        <f>SUM(L28/K28*100%)</f>
        <v>1.458815517170108</v>
      </c>
      <c r="N28" s="279">
        <f t="shared" ref="N28:O28" si="28">SUM(N11)</f>
        <v>1561.71976</v>
      </c>
      <c r="O28" s="279">
        <f t="shared" si="28"/>
        <v>1561.71976</v>
      </c>
      <c r="P28" s="270">
        <f>SUM(O28/N28*100%)</f>
        <v>1</v>
      </c>
      <c r="Q28" s="340">
        <f t="shared" ref="Q28:R29" si="29">SUM(Q11)</f>
        <v>1338.75676</v>
      </c>
      <c r="R28" s="340">
        <f t="shared" si="29"/>
        <v>1057.0567599999999</v>
      </c>
      <c r="S28" s="218">
        <f>SUM(R28/Q28*100)</f>
        <v>78.958089444119778</v>
      </c>
      <c r="T28" s="340">
        <f t="shared" ref="T28:U28" si="30">SUM(T11)</f>
        <v>559.19400999999993</v>
      </c>
      <c r="U28" s="340">
        <f t="shared" si="30"/>
        <v>559.19400999999993</v>
      </c>
      <c r="V28" s="218">
        <f>SUM(U28/T28*100)</f>
        <v>100</v>
      </c>
      <c r="W28" s="340">
        <f t="shared" ref="W28:X28" si="31">SUM(W11)</f>
        <v>8594.5262700000003</v>
      </c>
      <c r="X28" s="340">
        <f t="shared" si="31"/>
        <v>8594.5262700000003</v>
      </c>
      <c r="Y28" s="218">
        <f>SUM(X28/W28*100)</f>
        <v>100</v>
      </c>
      <c r="Z28" s="404">
        <f t="shared" ref="Z28:Z29" si="32">SUM(Z11)</f>
        <v>1760.2198100000001</v>
      </c>
      <c r="AA28" s="404"/>
      <c r="AB28" s="404"/>
      <c r="AC28" s="404">
        <f t="shared" ref="AC28:AC29" si="33">SUM(AC11)</f>
        <v>1760.2166099999999</v>
      </c>
      <c r="AD28" s="392">
        <f>SUM(AC28/Z28*100%)</f>
        <v>0.99999818204522983</v>
      </c>
      <c r="AE28" s="404">
        <f t="shared" ref="AE28:AE29" si="34">SUM(AE11)</f>
        <v>248.18742</v>
      </c>
      <c r="AF28" s="404"/>
      <c r="AG28" s="404"/>
      <c r="AH28" s="404">
        <f t="shared" ref="AH28:AH29" si="35">SUM(AH11)</f>
        <v>403.10342000000003</v>
      </c>
      <c r="AI28" s="392">
        <f>SUM(AH28/AE28*100%)</f>
        <v>1.624189574153275</v>
      </c>
      <c r="AJ28" s="404">
        <f t="shared" ref="AJ28:AJ29" si="36">SUM(AJ11)</f>
        <v>11611.7371</v>
      </c>
      <c r="AK28" s="404"/>
      <c r="AL28" s="404"/>
      <c r="AM28" s="404">
        <f t="shared" ref="AM28:AM29" si="37">SUM(AM11)</f>
        <v>0</v>
      </c>
      <c r="AN28" s="392">
        <f>SUM(AM28/AJ28*100%)</f>
        <v>0</v>
      </c>
      <c r="AO28" s="231">
        <f t="shared" ref="AO28:AO29" si="38">SUM(AO11)</f>
        <v>2348.7977500000002</v>
      </c>
      <c r="AP28" s="234"/>
      <c r="AQ28" s="235"/>
      <c r="AR28" s="231">
        <f t="shared" ref="AR28:AR29" si="39">SUM(AR11)</f>
        <v>0</v>
      </c>
      <c r="AS28" s="233">
        <f>SUM(AR28/AO28*100%)</f>
        <v>0</v>
      </c>
      <c r="AT28" s="231">
        <f t="shared" ref="AT28:AT29" si="40">SUM(AT11)</f>
        <v>220.91226</v>
      </c>
      <c r="AU28" s="234"/>
      <c r="AV28" s="235"/>
      <c r="AW28" s="231">
        <f t="shared" ref="AW28:AW29" si="41">SUM(AW11)</f>
        <v>0</v>
      </c>
      <c r="AX28" s="233">
        <f>SUM(AW28/AT28*100%)</f>
        <v>0</v>
      </c>
      <c r="AY28" s="231">
        <f t="shared" ref="AY28:AZ29" si="42">SUM(AY11)</f>
        <v>1581.6613799999998</v>
      </c>
      <c r="AZ28" s="231">
        <f t="shared" si="42"/>
        <v>0</v>
      </c>
      <c r="BA28" s="243">
        <f>SUM(AZ28/AY28*100)</f>
        <v>0</v>
      </c>
      <c r="BB28" s="967"/>
    </row>
    <row r="29" spans="1:54" ht="84" customHeight="1" x14ac:dyDescent="0.25">
      <c r="A29" s="917"/>
      <c r="B29" s="918"/>
      <c r="C29" s="919"/>
      <c r="D29" s="135" t="s">
        <v>241</v>
      </c>
      <c r="E29" s="830">
        <f t="shared" si="24"/>
        <v>3631.5407799999998</v>
      </c>
      <c r="F29" s="830">
        <f t="shared" si="25"/>
        <v>3458.4117999999999</v>
      </c>
      <c r="G29" s="754">
        <f>SUM(F29/E29*100)</f>
        <v>95.232630156503433</v>
      </c>
      <c r="H29" s="279">
        <f t="shared" si="26"/>
        <v>94</v>
      </c>
      <c r="I29" s="279">
        <f t="shared" si="26"/>
        <v>94</v>
      </c>
      <c r="J29" s="270">
        <f>SUM(I29/H29*100%)</f>
        <v>1</v>
      </c>
      <c r="K29" s="279">
        <f t="shared" ref="K29:L29" si="43">SUM(K12)</f>
        <v>0</v>
      </c>
      <c r="L29" s="279">
        <f t="shared" si="43"/>
        <v>0</v>
      </c>
      <c r="M29" s="270" t="e">
        <f>SUM(L29/K29*100%)</f>
        <v>#DIV/0!</v>
      </c>
      <c r="N29" s="279">
        <f t="shared" ref="N29:O29" si="44">SUM(N12)</f>
        <v>1243</v>
      </c>
      <c r="O29" s="279">
        <f t="shared" si="44"/>
        <v>1243</v>
      </c>
      <c r="P29" s="270">
        <f>SUM(O29/N29*100%)</f>
        <v>1</v>
      </c>
      <c r="Q29" s="340">
        <f t="shared" si="29"/>
        <v>199.9</v>
      </c>
      <c r="R29" s="340">
        <f t="shared" si="29"/>
        <v>199.9</v>
      </c>
      <c r="S29" s="367">
        <f>SUM(R29/Q29*100)</f>
        <v>100</v>
      </c>
      <c r="T29" s="340">
        <f t="shared" ref="T29:U29" si="45">SUM(T12)</f>
        <v>94.6</v>
      </c>
      <c r="U29" s="340">
        <f t="shared" si="45"/>
        <v>94.6</v>
      </c>
      <c r="V29" s="218">
        <f>SUM(U29/T29*100)</f>
        <v>100</v>
      </c>
      <c r="W29" s="354">
        <f t="shared" ref="W29:X29" si="46">SUM(W12)</f>
        <v>1400.816</v>
      </c>
      <c r="X29" s="354">
        <f t="shared" si="46"/>
        <v>1400.816</v>
      </c>
      <c r="Y29" s="218">
        <f>SUM(X29/W29*100)</f>
        <v>100</v>
      </c>
      <c r="Z29" s="404">
        <f t="shared" si="32"/>
        <v>426.0958</v>
      </c>
      <c r="AA29" s="404"/>
      <c r="AB29" s="404"/>
      <c r="AC29" s="404">
        <f t="shared" si="33"/>
        <v>426.0958</v>
      </c>
      <c r="AD29" s="392">
        <f>SUM(AC29/Z29*100%)</f>
        <v>1</v>
      </c>
      <c r="AE29" s="404">
        <f t="shared" si="34"/>
        <v>25</v>
      </c>
      <c r="AF29" s="404"/>
      <c r="AG29" s="404"/>
      <c r="AH29" s="404">
        <f t="shared" si="35"/>
        <v>0</v>
      </c>
      <c r="AI29" s="392">
        <f>SUM(AH29/AE29*100%)</f>
        <v>0</v>
      </c>
      <c r="AJ29" s="404">
        <f t="shared" si="36"/>
        <v>0</v>
      </c>
      <c r="AK29" s="404"/>
      <c r="AL29" s="404"/>
      <c r="AM29" s="404">
        <f t="shared" si="37"/>
        <v>0</v>
      </c>
      <c r="AN29" s="392" t="e">
        <f>SUM(AM29/AJ29*100%)</f>
        <v>#DIV/0!</v>
      </c>
      <c r="AO29" s="231">
        <f t="shared" si="38"/>
        <v>0</v>
      </c>
      <c r="AP29" s="234"/>
      <c r="AQ29" s="235"/>
      <c r="AR29" s="231">
        <f t="shared" si="39"/>
        <v>0</v>
      </c>
      <c r="AS29" s="233" t="e">
        <f>SUM(AR29/AO29*100%)</f>
        <v>#DIV/0!</v>
      </c>
      <c r="AT29" s="231">
        <f t="shared" si="40"/>
        <v>0</v>
      </c>
      <c r="AU29" s="234"/>
      <c r="AV29" s="235"/>
      <c r="AW29" s="231">
        <f t="shared" si="41"/>
        <v>0</v>
      </c>
      <c r="AX29" s="233" t="e">
        <f>SUM(AW29/AT29*100%)</f>
        <v>#DIV/0!</v>
      </c>
      <c r="AY29" s="231">
        <f t="shared" si="42"/>
        <v>148.12898000000001</v>
      </c>
      <c r="AZ29" s="231">
        <f t="shared" si="42"/>
        <v>0</v>
      </c>
      <c r="BA29" s="243">
        <f>SUM(AZ29/AY29*100)</f>
        <v>0</v>
      </c>
      <c r="BB29" s="967"/>
    </row>
    <row r="30" spans="1:54" s="118" customFormat="1" ht="11.25" customHeight="1" x14ac:dyDescent="0.25">
      <c r="A30" s="932"/>
      <c r="B30" s="933"/>
      <c r="C30" s="933"/>
      <c r="D30" s="933"/>
      <c r="E30" s="934"/>
      <c r="F30" s="934"/>
      <c r="G30" s="934"/>
      <c r="H30" s="934"/>
      <c r="I30" s="934"/>
      <c r="J30" s="934"/>
      <c r="K30" s="934"/>
      <c r="L30" s="934"/>
      <c r="M30" s="934"/>
      <c r="N30" s="934"/>
      <c r="O30" s="934"/>
      <c r="P30" s="934"/>
      <c r="Q30" s="934"/>
      <c r="R30" s="934"/>
      <c r="S30" s="934"/>
      <c r="T30" s="934"/>
      <c r="U30" s="934"/>
      <c r="V30" s="934"/>
      <c r="W30" s="934"/>
      <c r="X30" s="934"/>
      <c r="Y30" s="934"/>
      <c r="Z30" s="934"/>
      <c r="AA30" s="934"/>
      <c r="AB30" s="934"/>
      <c r="AC30" s="934"/>
      <c r="AD30" s="934"/>
      <c r="AE30" s="934"/>
      <c r="AF30" s="934"/>
      <c r="AG30" s="934"/>
      <c r="AH30" s="934"/>
      <c r="AI30" s="934"/>
      <c r="AJ30" s="934"/>
      <c r="AK30" s="934"/>
      <c r="AL30" s="934"/>
      <c r="AM30" s="934"/>
      <c r="AN30" s="934"/>
      <c r="AO30" s="934"/>
      <c r="AP30" s="934"/>
      <c r="AQ30" s="934"/>
      <c r="AR30" s="934"/>
      <c r="AS30" s="934"/>
      <c r="AT30" s="934"/>
      <c r="AU30" s="934"/>
      <c r="AV30" s="934"/>
      <c r="AW30" s="934"/>
      <c r="AX30" s="934"/>
      <c r="AY30" s="934"/>
      <c r="AZ30" s="934"/>
      <c r="BA30" s="934"/>
      <c r="BB30" s="935"/>
    </row>
    <row r="31" spans="1:54" s="118" customFormat="1" ht="1.5" customHeight="1" x14ac:dyDescent="0.25">
      <c r="A31" s="936"/>
      <c r="B31" s="936"/>
      <c r="C31" s="936"/>
      <c r="D31" s="936"/>
      <c r="E31" s="936"/>
      <c r="F31" s="936"/>
      <c r="G31" s="936"/>
      <c r="H31" s="936"/>
      <c r="I31" s="936"/>
      <c r="J31" s="936"/>
      <c r="K31" s="936"/>
      <c r="L31" s="936"/>
      <c r="M31" s="936"/>
      <c r="N31" s="936"/>
      <c r="O31" s="936"/>
      <c r="P31" s="936"/>
      <c r="Q31" s="936"/>
      <c r="R31" s="936"/>
      <c r="S31" s="936"/>
      <c r="T31" s="936"/>
      <c r="U31" s="936"/>
      <c r="V31" s="936"/>
      <c r="W31" s="936"/>
      <c r="X31" s="936"/>
      <c r="Y31" s="936"/>
      <c r="Z31" s="936"/>
      <c r="AA31" s="936"/>
      <c r="AB31" s="936"/>
      <c r="AC31" s="936"/>
      <c r="AD31" s="936"/>
      <c r="AE31" s="936"/>
      <c r="AF31" s="936"/>
      <c r="AG31" s="936"/>
      <c r="AH31" s="936"/>
      <c r="AI31" s="936"/>
      <c r="AJ31" s="936"/>
      <c r="AK31" s="936"/>
      <c r="AL31" s="936"/>
      <c r="AM31" s="936"/>
      <c r="AN31" s="936"/>
      <c r="AO31" s="936"/>
      <c r="AP31" s="936"/>
      <c r="AQ31" s="936"/>
      <c r="AR31" s="936"/>
      <c r="AS31" s="936"/>
      <c r="AT31" s="936"/>
      <c r="AU31" s="936"/>
      <c r="AV31" s="936"/>
      <c r="AW31" s="936"/>
      <c r="AX31" s="936"/>
      <c r="AY31" s="936"/>
      <c r="AZ31" s="936"/>
      <c r="BA31" s="936"/>
      <c r="BB31" s="936"/>
    </row>
    <row r="32" spans="1:54" s="118" customFormat="1" ht="3.75" customHeight="1" x14ac:dyDescent="0.25">
      <c r="A32" s="937"/>
      <c r="B32" s="938"/>
      <c r="C32" s="938"/>
      <c r="D32" s="938"/>
      <c r="E32" s="938"/>
      <c r="F32" s="938"/>
      <c r="G32" s="938"/>
      <c r="H32" s="938"/>
      <c r="I32" s="938"/>
      <c r="J32" s="938"/>
      <c r="K32" s="939"/>
      <c r="L32" s="290"/>
      <c r="M32" s="290"/>
      <c r="N32" s="290"/>
      <c r="O32" s="290"/>
      <c r="P32" s="290"/>
      <c r="Q32" s="345"/>
      <c r="R32" s="345"/>
      <c r="S32" s="345"/>
      <c r="T32" s="345"/>
      <c r="U32" s="345"/>
      <c r="V32" s="345"/>
      <c r="W32" s="345"/>
      <c r="X32" s="345"/>
      <c r="Y32" s="345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14"/>
    </row>
    <row r="33" spans="1:55" s="655" customFormat="1" ht="15.75" x14ac:dyDescent="0.25">
      <c r="A33" s="929" t="s">
        <v>243</v>
      </c>
      <c r="B33" s="930"/>
      <c r="C33" s="930"/>
      <c r="D33" s="930"/>
      <c r="E33" s="930"/>
      <c r="F33" s="930"/>
      <c r="G33" s="930"/>
      <c r="H33" s="930"/>
      <c r="I33" s="930"/>
      <c r="J33" s="930"/>
      <c r="K33" s="930"/>
      <c r="L33" s="930"/>
      <c r="M33" s="930"/>
      <c r="N33" s="930"/>
      <c r="O33" s="930"/>
      <c r="P33" s="930"/>
      <c r="Q33" s="930"/>
      <c r="R33" s="930"/>
      <c r="S33" s="930"/>
      <c r="T33" s="930"/>
      <c r="U33" s="930"/>
      <c r="V33" s="930"/>
      <c r="W33" s="930"/>
      <c r="X33" s="930"/>
      <c r="Y33" s="930"/>
      <c r="Z33" s="930"/>
      <c r="AA33" s="930"/>
      <c r="AB33" s="930"/>
      <c r="AC33" s="930"/>
      <c r="AD33" s="930"/>
      <c r="AE33" s="930"/>
      <c r="AF33" s="930"/>
      <c r="AG33" s="930"/>
      <c r="AH33" s="930"/>
      <c r="AI33" s="930"/>
      <c r="AJ33" s="930"/>
      <c r="AK33" s="930"/>
      <c r="AL33" s="930"/>
      <c r="AM33" s="930"/>
      <c r="AN33" s="930"/>
      <c r="AO33" s="930"/>
      <c r="AP33" s="930"/>
      <c r="AQ33" s="930"/>
      <c r="AR33" s="930"/>
      <c r="AS33" s="930"/>
      <c r="AT33" s="930"/>
      <c r="AU33" s="930"/>
      <c r="AV33" s="930"/>
      <c r="AW33" s="930"/>
      <c r="AX33" s="930"/>
      <c r="AY33" s="930"/>
      <c r="AZ33" s="930"/>
      <c r="BA33" s="930"/>
      <c r="BB33" s="931"/>
    </row>
    <row r="34" spans="1:55" s="608" customFormat="1" ht="18.75" x14ac:dyDescent="0.25">
      <c r="A34" s="627" t="s">
        <v>303</v>
      </c>
      <c r="B34" s="923" t="s">
        <v>368</v>
      </c>
      <c r="C34" s="925"/>
      <c r="D34" s="600" t="s">
        <v>5</v>
      </c>
      <c r="E34" s="830">
        <f>SUM(H34,K34,N34,Q34,T34,W34,Z34,AE34,AJ34,AO34,AT34,AY34)</f>
        <v>22570.648519999999</v>
      </c>
      <c r="F34" s="830">
        <f>SUM(I34,L34,O34,R34,U34,X34,AC34,AH34,AM34,AR34,AW34,AZ34)</f>
        <v>10022.25</v>
      </c>
      <c r="G34" s="843">
        <f t="shared" ref="G34:G65" si="47">SUM(F34/E34*100)</f>
        <v>44.403907983056925</v>
      </c>
      <c r="H34" s="601">
        <f>SUM(H37,H40,H43,H46,H49,H52,H55,H58,H61,H64,H67)</f>
        <v>3</v>
      </c>
      <c r="I34" s="601">
        <f>SUM(I37,I40,I43,I46,I49,I52,I55,I58,I61,I64,I67)</f>
        <v>3</v>
      </c>
      <c r="J34" s="602">
        <f t="shared" ref="J34:J39" si="48">SUM(I34/H34*100%)</f>
        <v>1</v>
      </c>
      <c r="K34" s="601">
        <f>SUM(K37,K40,K43,K46,K49,K52,K55,K58,K61,K64,K67)</f>
        <v>174</v>
      </c>
      <c r="L34" s="601">
        <f>SUM(L37,L40,L43,L46,L49,L52,L55,L58,L61,L64,L67)</f>
        <v>174</v>
      </c>
      <c r="M34" s="602">
        <f>SUM(L34/K34*100%)</f>
        <v>1</v>
      </c>
      <c r="N34" s="601">
        <f>SUM(N37,N40,N43,N46,N49,N52,N55,N58,N61,N64,N67)</f>
        <v>0</v>
      </c>
      <c r="O34" s="601">
        <f>SUM(O37,O40,O43,O46,O49,O52,O55,O58,O61,O64,O67)</f>
        <v>0</v>
      </c>
      <c r="P34" s="602" t="e">
        <f>SUM(O34/N34*100%)</f>
        <v>#DIV/0!</v>
      </c>
      <c r="Q34" s="610">
        <f>SUM(Q37,Q40,Q43,Q46,Q49,Q52,Q55,Q58,Q61,Q64,Q67)</f>
        <v>638.5</v>
      </c>
      <c r="R34" s="610">
        <f>SUM(R37,R40,R43,R46,R49,R52,R55,R58,R61,R64,R67)</f>
        <v>638.5</v>
      </c>
      <c r="S34" s="611">
        <f>SUM(R34/Q34*100)</f>
        <v>100</v>
      </c>
      <c r="T34" s="610">
        <f>SUM(T37,T40,T43,T46,T49,T52,T55,T58,T61,T64,T67)</f>
        <v>150</v>
      </c>
      <c r="U34" s="610">
        <f>SUM(U37,U40,U43,U46,U49,U52,U55,U58,U61,U64,U67)</f>
        <v>150</v>
      </c>
      <c r="V34" s="611">
        <f>SUM(U34/T34*100)</f>
        <v>100</v>
      </c>
      <c r="W34" s="826">
        <f>SUM(W37,W40,W43,W46,W49,W52,W55,W58,W61,W64,W67)</f>
        <v>8078.75</v>
      </c>
      <c r="X34" s="610">
        <f>SUM(X37,X40,X43,X46,X49,X52,X55,X58,X61,X64,X67)</f>
        <v>8078.75</v>
      </c>
      <c r="Y34" s="603">
        <f>SUM(X34/W34*100)</f>
        <v>100</v>
      </c>
      <c r="Z34" s="604">
        <f>SUM(Z37,Z40,Z43,Z46,Z49,Z52,Z55,Z58,Z61,Z64,Z67)</f>
        <v>979.5</v>
      </c>
      <c r="AA34" s="604">
        <f t="shared" ref="AA34:AC34" si="49">SUM(AA37,AA40,AA43,AA46,AA49,AA52,AA55,AA58,AA61,AA64,AA67)</f>
        <v>0</v>
      </c>
      <c r="AB34" s="604">
        <f t="shared" si="49"/>
        <v>0</v>
      </c>
      <c r="AC34" s="604">
        <f t="shared" si="49"/>
        <v>979.5</v>
      </c>
      <c r="AD34" s="605">
        <f>SUM(AC34/Z34*100)</f>
        <v>100</v>
      </c>
      <c r="AE34" s="604">
        <f>SUM(AE37,AE40,AE43,AE46,AE49,AE52,AE55,AE58,AE61,AE64,AE67)</f>
        <v>0</v>
      </c>
      <c r="AF34" s="604">
        <f>SUM(AF37,AF40,AF43,AF46,AF49,AF52,AF55,AF58,AF61,AF64,AF67)</f>
        <v>0</v>
      </c>
      <c r="AG34" s="604">
        <f>SUM(AG1,AG4,AG7,AG10,AG13,AG16,AG19,AG22,AG25,AG31)</f>
        <v>0</v>
      </c>
      <c r="AH34" s="604">
        <f>SUM(AH37,AH40,AH43,AH46,AH49,AH52,AH55,AH58,AH61,AH64,AH67)</f>
        <v>-1.5</v>
      </c>
      <c r="AI34" s="605" t="e">
        <f>SUM(AH34/AE34*100)</f>
        <v>#DIV/0!</v>
      </c>
      <c r="AJ34" s="604">
        <f>SUM(AJ37,AJ40,AJ43,AJ46,AJ49,AJ52,AJ55,AJ58,AJ61,AJ64,AJ67)</f>
        <v>11100</v>
      </c>
      <c r="AK34" s="604">
        <f t="shared" ref="AK34:AL36" si="50">SUM(AK1,AK4,AK7,AK10,AK13,AK16,AK19,AK22,AK25,AK31)</f>
        <v>0</v>
      </c>
      <c r="AL34" s="604">
        <f t="shared" si="50"/>
        <v>0</v>
      </c>
      <c r="AM34" s="604">
        <f>SUM(AM37,AM40,AM43,AM46,AM49,AM52,AM55,AM58,AM61,AM64,AM67)</f>
        <v>0</v>
      </c>
      <c r="AN34" s="605">
        <f>SUM(AM34/AJ34*100)</f>
        <v>0</v>
      </c>
      <c r="AO34" s="613">
        <f>SUM(AO37,AO40,AO43,AO46,AO49,AO52,AO55,AO58,AO61,AO64,AO67)</f>
        <v>1353</v>
      </c>
      <c r="AP34" s="614">
        <f t="shared" ref="AP34:AQ36" si="51">SUM(AP1,AP4,AP7,AP10,AP13,AP16,AP19,AP22,AP25,AP31)</f>
        <v>0</v>
      </c>
      <c r="AQ34" s="614">
        <f t="shared" si="51"/>
        <v>0</v>
      </c>
      <c r="AR34" s="613">
        <f>SUM(AR37,AR40,AR43,AR46,AR49,AR52,AR55,AR58,AR61,AR64,AR67)</f>
        <v>0</v>
      </c>
      <c r="AS34" s="615">
        <f>SUM(AR34/AO34*100)</f>
        <v>0</v>
      </c>
      <c r="AT34" s="613">
        <f>SUM(AT37,AT40,AT43,AT46,AT49,AT52,AT55,AT58,AT61,AT64,AT67)</f>
        <v>0</v>
      </c>
      <c r="AU34" s="614">
        <f t="shared" ref="AU34:AV36" si="52">SUM(AU1,AU4,AU7,AU10,AU13,AU16,AU19,AU22,AU25,AU31)</f>
        <v>0</v>
      </c>
      <c r="AV34" s="614">
        <f t="shared" si="52"/>
        <v>0</v>
      </c>
      <c r="AW34" s="613">
        <f>SUM(AW37,AW40,AW43,AW46,AW49,AW52,AW55,AW58,AW61,AW64,AW67)</f>
        <v>0</v>
      </c>
      <c r="AX34" s="615" t="e">
        <f>SUM(AW34/AT34*100)</f>
        <v>#DIV/0!</v>
      </c>
      <c r="AY34" s="613">
        <f>SUM(AY37,AY40,AY43,AY46,AY49,AY52,AY55,AY58,AY61,AY64,AY67)</f>
        <v>93.898520000000005</v>
      </c>
      <c r="AZ34" s="613">
        <f>SUM(AZ37,AZ40,AZ43,AZ46,AZ49,AZ52,AZ55,AZ58,AZ61,AZ64,AZ67)</f>
        <v>0</v>
      </c>
      <c r="BA34" s="618" t="e">
        <f>SUM(AZ34/AW34*100)</f>
        <v>#DIV/0!</v>
      </c>
      <c r="BB34" s="606"/>
      <c r="BC34" s="607"/>
    </row>
    <row r="35" spans="1:55" s="608" customFormat="1" ht="18.75" x14ac:dyDescent="0.25">
      <c r="A35" s="627"/>
      <c r="B35" s="924"/>
      <c r="C35" s="926"/>
      <c r="D35" s="609" t="s">
        <v>237</v>
      </c>
      <c r="E35" s="842">
        <f t="shared" ref="E35:E36" si="53">SUM(H35,K35,N35,Q35,T35,W35,Z35,AE35,AJ35,AO35,AT35,AY35)</f>
        <v>22570.648519999999</v>
      </c>
      <c r="F35" s="842">
        <f t="shared" ref="F35:F36" si="54">SUM(I35,L35,O35,R35,U35,X35,AC35,AH35,AM35,AR35,AW35,AZ35)</f>
        <v>10022.25</v>
      </c>
      <c r="G35" s="843">
        <f t="shared" si="47"/>
        <v>44.403907983056925</v>
      </c>
      <c r="H35" s="601">
        <f t="shared" ref="H35:I36" si="55">SUM(H38,H41,H44,H47,H50,H53,H56,H59,H62,H65,H68)</f>
        <v>3</v>
      </c>
      <c r="I35" s="601">
        <f t="shared" si="55"/>
        <v>3</v>
      </c>
      <c r="J35" s="602">
        <f t="shared" si="48"/>
        <v>1</v>
      </c>
      <c r="K35" s="601">
        <f t="shared" ref="K35:L35" si="56">SUM(K38,K41,K44,K47,K50,K53,K56,K59,K62,K65,K68)</f>
        <v>174</v>
      </c>
      <c r="L35" s="601">
        <f t="shared" si="56"/>
        <v>174</v>
      </c>
      <c r="M35" s="602">
        <f>SUM(L35/K35*100%)</f>
        <v>1</v>
      </c>
      <c r="N35" s="601">
        <f t="shared" ref="N35:O35" si="57">SUM(N38,N41,N44,N47,N50,N53,N56,N59,N62,N65,N68)</f>
        <v>0</v>
      </c>
      <c r="O35" s="601">
        <f t="shared" si="57"/>
        <v>0</v>
      </c>
      <c r="P35" s="602" t="e">
        <f>SUM(O35/N35*100%)</f>
        <v>#DIV/0!</v>
      </c>
      <c r="Q35" s="610">
        <f t="shared" ref="Q35:R35" si="58">SUM(Q38,Q41,Q44,Q47,Q50,Q53,Q56,Q59,Q62,Q65,Q68)</f>
        <v>638.5</v>
      </c>
      <c r="R35" s="610">
        <f t="shared" si="58"/>
        <v>638.5</v>
      </c>
      <c r="S35" s="611">
        <f>SUM(R35/Q35*100)</f>
        <v>100</v>
      </c>
      <c r="T35" s="610">
        <f t="shared" ref="T35:U35" si="59">SUM(T38,T41,T44,T47,T50,T53,T56,T59,T62,T65,T68)</f>
        <v>150</v>
      </c>
      <c r="U35" s="610">
        <f t="shared" si="59"/>
        <v>150</v>
      </c>
      <c r="V35" s="611">
        <f>SUM(U35/T35*100)</f>
        <v>100</v>
      </c>
      <c r="W35" s="610">
        <f t="shared" ref="W35:X35" si="60">SUM(W38,W41,W44,W47,W50,W53,W56,W59,W62,W65,W68)</f>
        <v>8078.75</v>
      </c>
      <c r="X35" s="610">
        <f t="shared" si="60"/>
        <v>8078.75</v>
      </c>
      <c r="Y35" s="603">
        <f>SUM(X35/W35*100)</f>
        <v>100</v>
      </c>
      <c r="Z35" s="604">
        <f t="shared" ref="Z35:AA35" si="61">SUM(Z38,Z41,Z44,Z47,Z50,Z53,Z56,Z59,Z62,Z65,Z68)</f>
        <v>979.5</v>
      </c>
      <c r="AA35" s="604">
        <f t="shared" si="61"/>
        <v>0</v>
      </c>
      <c r="AB35" s="604">
        <f>SUM(AB2,AB5,AB8,AB11,AB14,AB17,AB20,AB23,AB26,AB32)</f>
        <v>0</v>
      </c>
      <c r="AC35" s="604">
        <f t="shared" ref="AC35" si="62">SUM(AC38,AC41,AC44,AC47,AC50,AC53,AC56,AC59,AC62,AC65,AC68)</f>
        <v>979.5</v>
      </c>
      <c r="AD35" s="605">
        <f t="shared" ref="AD35:AD36" si="63">SUM(AC35/Z35*100)</f>
        <v>100</v>
      </c>
      <c r="AE35" s="604">
        <f t="shared" ref="AE35:AF35" si="64">SUM(AE38,AE41,AE44,AE47,AE50,AE53,AE56,AE59,AE62,AE65,AE68)</f>
        <v>0</v>
      </c>
      <c r="AF35" s="604">
        <f t="shared" si="64"/>
        <v>0</v>
      </c>
      <c r="AG35" s="604">
        <f>SUM(AG2,AG5,AG8,AG11,AG14,AG17,AG20,AG23,AG26,AG32)</f>
        <v>0</v>
      </c>
      <c r="AH35" s="604">
        <f t="shared" ref="AH35" si="65">SUM(AH38,AH41,AH44,AH47,AH50,AH53,AH56,AH59,AH62,AH65,AH68)</f>
        <v>-1.5</v>
      </c>
      <c r="AI35" s="605" t="e">
        <f t="shared" ref="AI35:AI36" si="66">SUM(AH35/AE35*100)</f>
        <v>#DIV/0!</v>
      </c>
      <c r="AJ35" s="604">
        <f t="shared" ref="AJ35" si="67">SUM(AJ38,AJ41,AJ44,AJ47,AJ50,AJ53,AJ56,AJ59,AJ62,AJ65,AJ68)</f>
        <v>11100</v>
      </c>
      <c r="AK35" s="604">
        <f t="shared" si="50"/>
        <v>0</v>
      </c>
      <c r="AL35" s="604">
        <f t="shared" si="50"/>
        <v>0</v>
      </c>
      <c r="AM35" s="604">
        <f t="shared" ref="AM35" si="68">SUM(AM38,AM41,AM44,AM47,AM50,AM53,AM56,AM59,AM62,AM65,AM68)</f>
        <v>0</v>
      </c>
      <c r="AN35" s="605">
        <f t="shared" ref="AN35:AN36" si="69">SUM(AM35/AJ35*100)</f>
        <v>0</v>
      </c>
      <c r="AO35" s="613">
        <f t="shared" ref="AO35" si="70">SUM(AO38,AO41,AO44,AO47,AO50,AO53,AO56,AO59,AO62,AO65,AO68)</f>
        <v>1353</v>
      </c>
      <c r="AP35" s="614">
        <f t="shared" si="51"/>
        <v>0</v>
      </c>
      <c r="AQ35" s="614">
        <f t="shared" si="51"/>
        <v>0</v>
      </c>
      <c r="AR35" s="613">
        <f t="shared" ref="AR35" si="71">SUM(AR38,AR41,AR44,AR47,AR50,AR53,AR56,AR59,AR62,AR65,AR68)</f>
        <v>0</v>
      </c>
      <c r="AS35" s="615">
        <f t="shared" ref="AS35:AS36" si="72">SUM(AR35/AO35*100)</f>
        <v>0</v>
      </c>
      <c r="AT35" s="613">
        <f t="shared" ref="AT35" si="73">SUM(AT38,AT41,AT44,AT47,AT50,AT53,AT56,AT59,AT62,AT65,AT68)</f>
        <v>0</v>
      </c>
      <c r="AU35" s="614">
        <f t="shared" si="52"/>
        <v>0</v>
      </c>
      <c r="AV35" s="614">
        <f t="shared" si="52"/>
        <v>0</v>
      </c>
      <c r="AW35" s="613">
        <f t="shared" ref="AW35" si="74">SUM(AW38,AW41,AW44,AW47,AW50,AW53,AW56,AW59,AW62,AW65,AW68)</f>
        <v>0</v>
      </c>
      <c r="AX35" s="615" t="e">
        <f t="shared" ref="AX35:AX36" si="75">SUM(AW35/AT35*100)</f>
        <v>#DIV/0!</v>
      </c>
      <c r="AY35" s="613">
        <f t="shared" ref="AY35:AZ35" si="76">SUM(AY38,AY41,AY44,AY47,AY50,AY53,AY56,AY59,AY62,AY65,AY68)</f>
        <v>93.898520000000005</v>
      </c>
      <c r="AZ35" s="613">
        <f t="shared" si="76"/>
        <v>0</v>
      </c>
      <c r="BA35" s="618" t="e">
        <f t="shared" ref="BA35:BA36" si="77">SUM(AZ35/AW35*100)</f>
        <v>#DIV/0!</v>
      </c>
      <c r="BB35" s="606"/>
      <c r="BC35" s="607"/>
    </row>
    <row r="36" spans="1:55" s="608" customFormat="1" ht="86.25" customHeight="1" x14ac:dyDescent="0.25">
      <c r="A36" s="627"/>
      <c r="B36" s="924"/>
      <c r="C36" s="926"/>
      <c r="D36" s="609" t="s">
        <v>241</v>
      </c>
      <c r="E36" s="842">
        <f t="shared" si="53"/>
        <v>1355.9159999999999</v>
      </c>
      <c r="F36" s="842">
        <f t="shared" si="54"/>
        <v>1355.9159999999999</v>
      </c>
      <c r="G36" s="843">
        <f t="shared" si="47"/>
        <v>100</v>
      </c>
      <c r="H36" s="601">
        <f t="shared" si="55"/>
        <v>0</v>
      </c>
      <c r="I36" s="601">
        <f t="shared" si="55"/>
        <v>0</v>
      </c>
      <c r="J36" s="602" t="e">
        <f t="shared" si="48"/>
        <v>#DIV/0!</v>
      </c>
      <c r="K36" s="601">
        <f t="shared" ref="K36:L36" si="78">SUM(K39,K42,K45,K48,K51,K54,K57,K60,K63,K66,K69)</f>
        <v>0</v>
      </c>
      <c r="L36" s="601">
        <f t="shared" si="78"/>
        <v>0</v>
      </c>
      <c r="M36" s="602" t="e">
        <f>SUM(L36/K36*100%)</f>
        <v>#DIV/0!</v>
      </c>
      <c r="N36" s="601">
        <f t="shared" ref="N36:O36" si="79">SUM(N39,N42,N45,N48,N51,N54,N57,N60,N63,N66,N69)</f>
        <v>0</v>
      </c>
      <c r="O36" s="601">
        <f t="shared" si="79"/>
        <v>0</v>
      </c>
      <c r="P36" s="602" t="e">
        <f>SUM(O36/N36*100%)</f>
        <v>#DIV/0!</v>
      </c>
      <c r="Q36" s="610">
        <f t="shared" ref="Q36:R36" si="80">SUM(Q39,Q42,Q45,Q48,Q51,Q54,Q57,Q60,Q63,Q66,Q69)</f>
        <v>0</v>
      </c>
      <c r="R36" s="610">
        <f t="shared" si="80"/>
        <v>0</v>
      </c>
      <c r="S36" s="611" t="e">
        <f>SUM(R36/Q36*100)</f>
        <v>#DIV/0!</v>
      </c>
      <c r="T36" s="610">
        <f t="shared" ref="T36:U36" si="81">SUM(T39,T42,T45,T48,T51,T54,T57,T60,T63,T66,T69)</f>
        <v>0</v>
      </c>
      <c r="U36" s="610">
        <f t="shared" si="81"/>
        <v>0</v>
      </c>
      <c r="V36" s="611" t="e">
        <f>SUM(U36/T36*100)</f>
        <v>#DIV/0!</v>
      </c>
      <c r="W36" s="610">
        <f t="shared" ref="W36:X36" si="82">SUM(W39,W42,W45,W48,W51,W54,W57,W60,W63,W66,W69)</f>
        <v>1355.9159999999999</v>
      </c>
      <c r="X36" s="610">
        <f t="shared" si="82"/>
        <v>1355.9159999999999</v>
      </c>
      <c r="Y36" s="603">
        <f>SUM(X36/W36*100)</f>
        <v>100</v>
      </c>
      <c r="Z36" s="604">
        <f t="shared" ref="Z36:AA36" si="83">SUM(Z39,Z42,Z45,Z48,Z51,Z54,Z57,Z60,Z63,Z66,Z69)</f>
        <v>0</v>
      </c>
      <c r="AA36" s="604">
        <f t="shared" si="83"/>
        <v>0</v>
      </c>
      <c r="AB36" s="604">
        <f>SUM(AB3,AB6,AB9,AB12,AB15,AB18,AB21,AB24,AB27,AB33)</f>
        <v>25</v>
      </c>
      <c r="AC36" s="612">
        <f t="shared" ref="AC36" si="84">SUM(AC39,AC42,AC45,AC48,AC51,AC54,AC57,AC60,AC63,AC66,AC69)</f>
        <v>0</v>
      </c>
      <c r="AD36" s="755" t="e">
        <f t="shared" si="63"/>
        <v>#DIV/0!</v>
      </c>
      <c r="AE36" s="612">
        <f t="shared" ref="AE36:AF36" si="85">SUM(AE39,AE42,AE45,AE48,AE51,AE54,AE57,AE60,AE63,AE66,AE69)</f>
        <v>0</v>
      </c>
      <c r="AF36" s="612">
        <f t="shared" si="85"/>
        <v>0</v>
      </c>
      <c r="AG36" s="612">
        <f>SUM(AG3,AG6,AG9,AG12,AG15,AG18,AG21,AG24,AG27,AG33)</f>
        <v>31</v>
      </c>
      <c r="AH36" s="612">
        <f t="shared" ref="AH36" si="86">SUM(AH39,AH42,AH45,AH48,AH51,AH54,AH57,AH60,AH63,AH66,AH69)</f>
        <v>0</v>
      </c>
      <c r="AI36" s="755" t="e">
        <f t="shared" si="66"/>
        <v>#DIV/0!</v>
      </c>
      <c r="AJ36" s="612">
        <f t="shared" ref="AJ36" si="87">SUM(AJ39,AJ42,AJ45,AJ48,AJ51,AJ54,AJ57,AJ60,AJ63,AJ66,AJ69)</f>
        <v>0</v>
      </c>
      <c r="AK36" s="612">
        <f t="shared" si="50"/>
        <v>33</v>
      </c>
      <c r="AL36" s="612">
        <f t="shared" si="50"/>
        <v>34</v>
      </c>
      <c r="AM36" s="612">
        <f t="shared" ref="AM36" si="88">SUM(AM39,AM42,AM45,AM48,AM51,AM54,AM57,AM60,AM63,AM66,AM69)</f>
        <v>0</v>
      </c>
      <c r="AN36" s="755" t="e">
        <f t="shared" si="69"/>
        <v>#DIV/0!</v>
      </c>
      <c r="AO36" s="613">
        <f t="shared" ref="AO36" si="89">SUM(AO39,AO42,AO45,AO48,AO51,AO54,AO57,AO60,AO63,AO66,AO69)</f>
        <v>0</v>
      </c>
      <c r="AP36" s="614">
        <f t="shared" si="51"/>
        <v>36</v>
      </c>
      <c r="AQ36" s="614">
        <f t="shared" si="51"/>
        <v>37</v>
      </c>
      <c r="AR36" s="613">
        <f t="shared" ref="AR36" si="90">SUM(AR39,AR42,AR45,AR48,AR51,AR54,AR57,AR60,AR63,AR66,AR69)</f>
        <v>0</v>
      </c>
      <c r="AS36" s="615" t="e">
        <f t="shared" si="72"/>
        <v>#DIV/0!</v>
      </c>
      <c r="AT36" s="613">
        <f t="shared" ref="AT36" si="91">SUM(AT39,AT42,AT45,AT48,AT51,AT54,AT57,AT60,AT63,AT66,AT69)</f>
        <v>0</v>
      </c>
      <c r="AU36" s="614">
        <f t="shared" si="52"/>
        <v>39</v>
      </c>
      <c r="AV36" s="614">
        <f t="shared" si="52"/>
        <v>40</v>
      </c>
      <c r="AW36" s="613">
        <f t="shared" ref="AW36" si="92">SUM(AW39,AW42,AW45,AW48,AW51,AW54,AW57,AW60,AW63,AW66,AW69)</f>
        <v>0</v>
      </c>
      <c r="AX36" s="615" t="e">
        <f t="shared" si="75"/>
        <v>#DIV/0!</v>
      </c>
      <c r="AY36" s="613">
        <f t="shared" ref="AY36:AZ36" si="93">SUM(AY39,AY42,AY45,AY48,AY51,AY54,AY57,AY60,AY63,AY66,AY69)</f>
        <v>0</v>
      </c>
      <c r="AZ36" s="613">
        <f t="shared" si="93"/>
        <v>0</v>
      </c>
      <c r="BA36" s="618" t="e">
        <f t="shared" si="77"/>
        <v>#DIV/0!</v>
      </c>
      <c r="BB36" s="606"/>
      <c r="BC36" s="607"/>
    </row>
    <row r="37" spans="1:55" ht="18.75" customHeight="1" x14ac:dyDescent="0.25">
      <c r="A37" s="155" t="s">
        <v>367</v>
      </c>
      <c r="B37" s="927" t="s">
        <v>249</v>
      </c>
      <c r="C37" s="927" t="s">
        <v>250</v>
      </c>
      <c r="D37" s="137" t="s">
        <v>5</v>
      </c>
      <c r="E37" s="201">
        <f t="shared" ref="E37:F40" si="94">SUM(H37,K37,N37,Q37,T37,W37,Z37,AE37,AJ37,AO37,AT37,AY37)</f>
        <v>3</v>
      </c>
      <c r="F37" s="201">
        <f t="shared" si="94"/>
        <v>3</v>
      </c>
      <c r="G37" s="207">
        <f t="shared" si="47"/>
        <v>100</v>
      </c>
      <c r="H37" s="278">
        <v>3</v>
      </c>
      <c r="I37" s="278">
        <v>3</v>
      </c>
      <c r="J37" s="270">
        <f t="shared" si="48"/>
        <v>1</v>
      </c>
      <c r="K37" s="280"/>
      <c r="L37" s="280"/>
      <c r="M37" s="283"/>
      <c r="N37" s="280"/>
      <c r="O37" s="280"/>
      <c r="P37" s="291"/>
      <c r="Q37" s="340"/>
      <c r="R37" s="340"/>
      <c r="S37" s="341"/>
      <c r="T37" s="340"/>
      <c r="U37" s="340"/>
      <c r="V37" s="341"/>
      <c r="W37" s="340"/>
      <c r="X37" s="340"/>
      <c r="Y37" s="341"/>
      <c r="Z37" s="404"/>
      <c r="AA37" s="414"/>
      <c r="AB37" s="415"/>
      <c r="AC37" s="408"/>
      <c r="AD37" s="408"/>
      <c r="AE37" s="404"/>
      <c r="AF37" s="404"/>
      <c r="AG37" s="408"/>
      <c r="AH37" s="408"/>
      <c r="AI37" s="408"/>
      <c r="AJ37" s="404"/>
      <c r="AK37" s="404"/>
      <c r="AL37" s="408"/>
      <c r="AM37" s="408"/>
      <c r="AN37" s="408"/>
      <c r="AO37" s="231"/>
      <c r="AP37" s="231"/>
      <c r="AQ37" s="232"/>
      <c r="AR37" s="232"/>
      <c r="AS37" s="232"/>
      <c r="AT37" s="231"/>
      <c r="AU37" s="231"/>
      <c r="AV37" s="232"/>
      <c r="AW37" s="232"/>
      <c r="AX37" s="232"/>
      <c r="AY37" s="231"/>
      <c r="AZ37" s="231"/>
      <c r="BA37" s="232"/>
      <c r="BB37" s="161"/>
    </row>
    <row r="38" spans="1:55" ht="21.75" customHeight="1" x14ac:dyDescent="0.25">
      <c r="A38" s="156"/>
      <c r="B38" s="928"/>
      <c r="C38" s="928"/>
      <c r="D38" s="135" t="s">
        <v>237</v>
      </c>
      <c r="E38" s="201">
        <f t="shared" si="94"/>
        <v>3</v>
      </c>
      <c r="F38" s="201">
        <f t="shared" si="94"/>
        <v>3</v>
      </c>
      <c r="G38" s="207">
        <f t="shared" si="47"/>
        <v>100</v>
      </c>
      <c r="H38" s="284">
        <v>3</v>
      </c>
      <c r="I38" s="284">
        <v>3</v>
      </c>
      <c r="J38" s="270">
        <f t="shared" si="48"/>
        <v>1</v>
      </c>
      <c r="K38" s="284"/>
      <c r="L38" s="284"/>
      <c r="M38" s="286"/>
      <c r="N38" s="284"/>
      <c r="O38" s="284"/>
      <c r="P38" s="292"/>
      <c r="Q38" s="342"/>
      <c r="R38" s="342"/>
      <c r="S38" s="343"/>
      <c r="T38" s="342"/>
      <c r="U38" s="342"/>
      <c r="V38" s="343"/>
      <c r="W38" s="342"/>
      <c r="X38" s="342"/>
      <c r="Y38" s="343"/>
      <c r="Z38" s="411"/>
      <c r="AA38" s="394"/>
      <c r="AB38" s="395"/>
      <c r="AC38" s="412"/>
      <c r="AD38" s="412"/>
      <c r="AE38" s="403"/>
      <c r="AF38" s="403"/>
      <c r="AG38" s="412"/>
      <c r="AH38" s="412"/>
      <c r="AI38" s="412"/>
      <c r="AJ38" s="403"/>
      <c r="AK38" s="403"/>
      <c r="AL38" s="412"/>
      <c r="AM38" s="412"/>
      <c r="AN38" s="412"/>
      <c r="AO38" s="234"/>
      <c r="AP38" s="234"/>
      <c r="AQ38" s="235"/>
      <c r="AR38" s="235"/>
      <c r="AS38" s="235"/>
      <c r="AT38" s="234"/>
      <c r="AU38" s="234"/>
      <c r="AV38" s="235"/>
      <c r="AW38" s="235"/>
      <c r="AX38" s="235"/>
      <c r="AY38" s="234"/>
      <c r="AZ38" s="234"/>
      <c r="BA38" s="235"/>
      <c r="BB38" s="162"/>
    </row>
    <row r="39" spans="1:55" ht="87.75" customHeight="1" x14ac:dyDescent="0.25">
      <c r="A39" s="156"/>
      <c r="B39" s="928"/>
      <c r="C39" s="928"/>
      <c r="D39" s="135" t="s">
        <v>241</v>
      </c>
      <c r="E39" s="201">
        <f t="shared" si="94"/>
        <v>0</v>
      </c>
      <c r="F39" s="201">
        <f t="shared" si="94"/>
        <v>0</v>
      </c>
      <c r="G39" s="207" t="e">
        <f t="shared" si="47"/>
        <v>#DIV/0!</v>
      </c>
      <c r="H39" s="284"/>
      <c r="I39" s="284"/>
      <c r="J39" s="270" t="e">
        <f t="shared" si="48"/>
        <v>#DIV/0!</v>
      </c>
      <c r="K39" s="274"/>
      <c r="L39" s="274"/>
      <c r="M39" s="276"/>
      <c r="N39" s="274"/>
      <c r="O39" s="274"/>
      <c r="P39" s="293"/>
      <c r="Q39" s="337"/>
      <c r="R39" s="337"/>
      <c r="S39" s="338"/>
      <c r="T39" s="337"/>
      <c r="U39" s="337"/>
      <c r="V39" s="338"/>
      <c r="W39" s="337"/>
      <c r="X39" s="337"/>
      <c r="Y39" s="338"/>
      <c r="Z39" s="399"/>
      <c r="AA39" s="396"/>
      <c r="AB39" s="398"/>
      <c r="AC39" s="412"/>
      <c r="AD39" s="412"/>
      <c r="AE39" s="403"/>
      <c r="AF39" s="403"/>
      <c r="AG39" s="412"/>
      <c r="AH39" s="412"/>
      <c r="AI39" s="412"/>
      <c r="AJ39" s="403"/>
      <c r="AK39" s="403"/>
      <c r="AL39" s="412"/>
      <c r="AM39" s="412"/>
      <c r="AN39" s="412"/>
      <c r="AO39" s="234"/>
      <c r="AP39" s="234"/>
      <c r="AQ39" s="235"/>
      <c r="AR39" s="235"/>
      <c r="AS39" s="235"/>
      <c r="AT39" s="234"/>
      <c r="AU39" s="234"/>
      <c r="AV39" s="235"/>
      <c r="AW39" s="235"/>
      <c r="AX39" s="235"/>
      <c r="AY39" s="234"/>
      <c r="AZ39" s="234"/>
      <c r="BA39" s="235"/>
      <c r="BB39" s="162"/>
    </row>
    <row r="40" spans="1:55" ht="15.75" x14ac:dyDescent="0.25">
      <c r="A40" s="156" t="s">
        <v>369</v>
      </c>
      <c r="B40" s="927" t="s">
        <v>251</v>
      </c>
      <c r="C40" s="927" t="s">
        <v>250</v>
      </c>
      <c r="D40" s="590" t="s">
        <v>5</v>
      </c>
      <c r="E40" s="203">
        <f t="shared" si="94"/>
        <v>174</v>
      </c>
      <c r="F40" s="203">
        <f t="shared" si="94"/>
        <v>174</v>
      </c>
      <c r="G40" s="205">
        <f t="shared" si="47"/>
        <v>100</v>
      </c>
      <c r="H40" s="278"/>
      <c r="I40" s="278"/>
      <c r="J40" s="288"/>
      <c r="K40" s="278">
        <v>174</v>
      </c>
      <c r="L40" s="278">
        <v>174</v>
      </c>
      <c r="M40" s="270">
        <f>SUM(L40/K40*100%)</f>
        <v>1</v>
      </c>
      <c r="N40" s="278"/>
      <c r="O40" s="278"/>
      <c r="P40" s="270" t="e">
        <f>SUM(O40/N40*100%)</f>
        <v>#DIV/0!</v>
      </c>
      <c r="Q40" s="339"/>
      <c r="R40" s="339"/>
      <c r="S40" s="346"/>
      <c r="T40" s="339"/>
      <c r="U40" s="339"/>
      <c r="V40" s="344"/>
      <c r="W40" s="816"/>
      <c r="X40" s="339"/>
      <c r="Y40" s="344"/>
      <c r="Z40" s="818"/>
      <c r="AA40" s="417"/>
      <c r="AB40" s="418"/>
      <c r="AC40" s="412"/>
      <c r="AD40" s="412"/>
      <c r="AE40" s="403"/>
      <c r="AF40" s="403"/>
      <c r="AG40" s="412"/>
      <c r="AH40" s="412"/>
      <c r="AI40" s="412"/>
      <c r="AJ40" s="403"/>
      <c r="AK40" s="403"/>
      <c r="AL40" s="412"/>
      <c r="AM40" s="412"/>
      <c r="AN40" s="412"/>
      <c r="AO40" s="234"/>
      <c r="AP40" s="234"/>
      <c r="AQ40" s="235"/>
      <c r="AR40" s="235"/>
      <c r="AS40" s="235"/>
      <c r="AT40" s="234"/>
      <c r="AU40" s="234"/>
      <c r="AV40" s="235"/>
      <c r="AW40" s="235"/>
      <c r="AX40" s="235"/>
      <c r="AY40" s="234"/>
      <c r="AZ40" s="234"/>
      <c r="BA40" s="235"/>
      <c r="BB40" s="162"/>
    </row>
    <row r="41" spans="1:55" ht="15.75" x14ac:dyDescent="0.25">
      <c r="A41" s="156"/>
      <c r="B41" s="928"/>
      <c r="C41" s="928"/>
      <c r="D41" s="135" t="s">
        <v>237</v>
      </c>
      <c r="E41" s="203">
        <f t="shared" ref="E41:E51" si="95">SUM(H41,K41,N41,Q41,T41,W41,Z41,AE41,AJ41,AO41,AT41,AY41)</f>
        <v>174</v>
      </c>
      <c r="F41" s="203">
        <f t="shared" ref="F41:F51" si="96">SUM(I41,L41,O41,R41,U41,X41,AA41,AF41,AK41,AP41,AU41,AZ41)</f>
        <v>174</v>
      </c>
      <c r="G41" s="205">
        <f t="shared" si="47"/>
        <v>100</v>
      </c>
      <c r="H41" s="278"/>
      <c r="I41" s="278"/>
      <c r="J41" s="288"/>
      <c r="K41" s="278">
        <v>174</v>
      </c>
      <c r="L41" s="278">
        <v>174</v>
      </c>
      <c r="M41" s="270">
        <f>SUM(L41/K41*100%)</f>
        <v>1</v>
      </c>
      <c r="N41" s="278"/>
      <c r="O41" s="278"/>
      <c r="P41" s="270" t="e">
        <f>SUM(O41/N41*100%)</f>
        <v>#DIV/0!</v>
      </c>
      <c r="Q41" s="339"/>
      <c r="R41" s="339"/>
      <c r="S41" s="346"/>
      <c r="T41" s="339"/>
      <c r="U41" s="339"/>
      <c r="V41" s="344"/>
      <c r="W41" s="816"/>
      <c r="X41" s="339"/>
      <c r="Y41" s="344"/>
      <c r="Z41" s="818"/>
      <c r="AA41" s="417"/>
      <c r="AB41" s="418"/>
      <c r="AC41" s="412"/>
      <c r="AD41" s="412"/>
      <c r="AE41" s="403"/>
      <c r="AF41" s="403"/>
      <c r="AG41" s="412"/>
      <c r="AH41" s="412"/>
      <c r="AI41" s="412"/>
      <c r="AJ41" s="403"/>
      <c r="AK41" s="403"/>
      <c r="AL41" s="412"/>
      <c r="AM41" s="412"/>
      <c r="AN41" s="412"/>
      <c r="AO41" s="234"/>
      <c r="AP41" s="234"/>
      <c r="AQ41" s="235"/>
      <c r="AR41" s="235"/>
      <c r="AS41" s="235"/>
      <c r="AT41" s="234"/>
      <c r="AU41" s="234"/>
      <c r="AV41" s="235"/>
      <c r="AW41" s="235"/>
      <c r="AX41" s="235"/>
      <c r="AY41" s="234"/>
      <c r="AZ41" s="234"/>
      <c r="BA41" s="235"/>
      <c r="BB41" s="162"/>
    </row>
    <row r="42" spans="1:55" ht="78.75" x14ac:dyDescent="0.25">
      <c r="A42" s="156"/>
      <c r="B42" s="928"/>
      <c r="C42" s="928"/>
      <c r="D42" s="135" t="s">
        <v>241</v>
      </c>
      <c r="E42" s="203">
        <f t="shared" si="95"/>
        <v>0</v>
      </c>
      <c r="F42" s="203">
        <f t="shared" si="96"/>
        <v>0</v>
      </c>
      <c r="G42" s="205" t="e">
        <f t="shared" si="47"/>
        <v>#DIV/0!</v>
      </c>
      <c r="H42" s="278"/>
      <c r="I42" s="278"/>
      <c r="J42" s="288"/>
      <c r="K42" s="278"/>
      <c r="L42" s="278"/>
      <c r="M42" s="270" t="e">
        <f>SUM(L42/K42*100%)</f>
        <v>#DIV/0!</v>
      </c>
      <c r="N42" s="278"/>
      <c r="O42" s="278"/>
      <c r="P42" s="270" t="e">
        <f>SUM(O42/N42*100%)</f>
        <v>#DIV/0!</v>
      </c>
      <c r="Q42" s="339"/>
      <c r="R42" s="339"/>
      <c r="S42" s="344"/>
      <c r="T42" s="339"/>
      <c r="U42" s="339"/>
      <c r="V42" s="344"/>
      <c r="W42" s="814">
        <v>0</v>
      </c>
      <c r="X42" s="339"/>
      <c r="Y42" s="344"/>
      <c r="Z42" s="403"/>
      <c r="AA42" s="417"/>
      <c r="AB42" s="418"/>
      <c r="AC42" s="412"/>
      <c r="AD42" s="412"/>
      <c r="AE42" s="403"/>
      <c r="AF42" s="403"/>
      <c r="AG42" s="412"/>
      <c r="AH42" s="412"/>
      <c r="AI42" s="412"/>
      <c r="AJ42" s="403"/>
      <c r="AK42" s="403"/>
      <c r="AL42" s="412"/>
      <c r="AM42" s="412"/>
      <c r="AN42" s="412"/>
      <c r="AO42" s="234"/>
      <c r="AP42" s="234"/>
      <c r="AQ42" s="235"/>
      <c r="AR42" s="235"/>
      <c r="AS42" s="235"/>
      <c r="AT42" s="234"/>
      <c r="AU42" s="234"/>
      <c r="AV42" s="235"/>
      <c r="AW42" s="235"/>
      <c r="AX42" s="235"/>
      <c r="AY42" s="234"/>
      <c r="AZ42" s="234"/>
      <c r="BA42" s="235"/>
      <c r="BB42" s="162"/>
    </row>
    <row r="43" spans="1:55" ht="18.75" customHeight="1" x14ac:dyDescent="0.25">
      <c r="A43" s="155" t="s">
        <v>370</v>
      </c>
      <c r="B43" s="927" t="s">
        <v>252</v>
      </c>
      <c r="C43" s="927" t="s">
        <v>250</v>
      </c>
      <c r="D43" s="590" t="s">
        <v>5</v>
      </c>
      <c r="E43" s="201">
        <f t="shared" si="95"/>
        <v>3</v>
      </c>
      <c r="F43" s="201">
        <f t="shared" si="96"/>
        <v>3</v>
      </c>
      <c r="G43" s="202">
        <f t="shared" si="47"/>
        <v>100</v>
      </c>
      <c r="H43" s="280"/>
      <c r="I43" s="280"/>
      <c r="J43" s="281"/>
      <c r="K43" s="280"/>
      <c r="L43" s="280"/>
      <c r="M43" s="283"/>
      <c r="N43" s="280"/>
      <c r="O43" s="280"/>
      <c r="P43" s="291"/>
      <c r="Q43" s="339">
        <v>3</v>
      </c>
      <c r="R43" s="339">
        <v>3</v>
      </c>
      <c r="S43" s="346">
        <f t="shared" ref="S43:S48" si="97">SUM(R43/Q43*100%)</f>
        <v>1</v>
      </c>
      <c r="T43" s="340"/>
      <c r="U43" s="340"/>
      <c r="V43" s="341"/>
      <c r="W43" s="536"/>
      <c r="X43" s="340"/>
      <c r="Y43" s="346" t="e">
        <f>SUM(X43/W43*100%)</f>
        <v>#DIV/0!</v>
      </c>
      <c r="Z43" s="404"/>
      <c r="AA43" s="414"/>
      <c r="AB43" s="415"/>
      <c r="AC43" s="408"/>
      <c r="AD43" s="408"/>
      <c r="AE43" s="404"/>
      <c r="AF43" s="404"/>
      <c r="AG43" s="408"/>
      <c r="AH43" s="408"/>
      <c r="AI43" s="408"/>
      <c r="AJ43" s="404"/>
      <c r="AK43" s="404"/>
      <c r="AL43" s="408"/>
      <c r="AM43" s="408"/>
      <c r="AN43" s="408"/>
      <c r="AO43" s="543"/>
      <c r="AP43" s="231"/>
      <c r="AQ43" s="232"/>
      <c r="AR43" s="232"/>
      <c r="AS43" s="232"/>
      <c r="AT43" s="231"/>
      <c r="AU43" s="231"/>
      <c r="AV43" s="232"/>
      <c r="AW43" s="232"/>
      <c r="AX43" s="232"/>
      <c r="AY43" s="231"/>
      <c r="AZ43" s="231"/>
      <c r="BA43" s="232"/>
      <c r="BB43" s="161"/>
    </row>
    <row r="44" spans="1:55" ht="21.75" customHeight="1" x14ac:dyDescent="0.25">
      <c r="A44" s="156"/>
      <c r="B44" s="928"/>
      <c r="C44" s="928"/>
      <c r="D44" s="134" t="s">
        <v>237</v>
      </c>
      <c r="E44" s="201">
        <f t="shared" si="95"/>
        <v>3</v>
      </c>
      <c r="F44" s="201">
        <f t="shared" si="96"/>
        <v>3</v>
      </c>
      <c r="G44" s="202">
        <f t="shared" si="47"/>
        <v>100</v>
      </c>
      <c r="H44" s="284"/>
      <c r="I44" s="284"/>
      <c r="J44" s="285"/>
      <c r="K44" s="284"/>
      <c r="L44" s="284"/>
      <c r="M44" s="286"/>
      <c r="N44" s="284"/>
      <c r="O44" s="284"/>
      <c r="P44" s="292"/>
      <c r="Q44" s="342">
        <v>3</v>
      </c>
      <c r="R44" s="342">
        <v>3</v>
      </c>
      <c r="S44" s="346">
        <f t="shared" si="97"/>
        <v>1</v>
      </c>
      <c r="T44" s="342"/>
      <c r="U44" s="342"/>
      <c r="V44" s="343"/>
      <c r="W44" s="537"/>
      <c r="X44" s="342"/>
      <c r="Y44" s="346" t="e">
        <f>SUM(X44/W44*100%)</f>
        <v>#DIV/0!</v>
      </c>
      <c r="Z44" s="411"/>
      <c r="AA44" s="394"/>
      <c r="AB44" s="395"/>
      <c r="AC44" s="412"/>
      <c r="AD44" s="412"/>
      <c r="AE44" s="403"/>
      <c r="AF44" s="403"/>
      <c r="AG44" s="412"/>
      <c r="AH44" s="412"/>
      <c r="AI44" s="412"/>
      <c r="AJ44" s="403"/>
      <c r="AK44" s="403"/>
      <c r="AL44" s="412"/>
      <c r="AM44" s="412"/>
      <c r="AN44" s="412"/>
      <c r="AO44" s="543"/>
      <c r="AP44" s="234"/>
      <c r="AQ44" s="235"/>
      <c r="AR44" s="235"/>
      <c r="AS44" s="235"/>
      <c r="AT44" s="234"/>
      <c r="AU44" s="234"/>
      <c r="AV44" s="235"/>
      <c r="AW44" s="235"/>
      <c r="AX44" s="235"/>
      <c r="AY44" s="234"/>
      <c r="AZ44" s="234"/>
      <c r="BA44" s="235"/>
      <c r="BB44" s="162"/>
    </row>
    <row r="45" spans="1:55" ht="87.75" customHeight="1" x14ac:dyDescent="0.25">
      <c r="A45" s="156"/>
      <c r="B45" s="928"/>
      <c r="C45" s="928"/>
      <c r="D45" s="134" t="s">
        <v>241</v>
      </c>
      <c r="E45" s="201">
        <f t="shared" si="95"/>
        <v>0</v>
      </c>
      <c r="F45" s="201">
        <f t="shared" si="96"/>
        <v>0</v>
      </c>
      <c r="G45" s="202" t="e">
        <f t="shared" si="47"/>
        <v>#DIV/0!</v>
      </c>
      <c r="H45" s="274"/>
      <c r="I45" s="274"/>
      <c r="J45" s="275"/>
      <c r="K45" s="274"/>
      <c r="L45" s="274"/>
      <c r="M45" s="276"/>
      <c r="N45" s="274"/>
      <c r="O45" s="274"/>
      <c r="P45" s="289"/>
      <c r="Q45" s="342"/>
      <c r="R45" s="342"/>
      <c r="S45" s="346" t="e">
        <f t="shared" si="97"/>
        <v>#DIV/0!</v>
      </c>
      <c r="T45" s="337"/>
      <c r="U45" s="337"/>
      <c r="V45" s="338"/>
      <c r="W45" s="538"/>
      <c r="X45" s="337"/>
      <c r="Y45" s="338"/>
      <c r="Z45" s="399"/>
      <c r="AA45" s="396"/>
      <c r="AB45" s="398"/>
      <c r="AC45" s="412"/>
      <c r="AD45" s="412"/>
      <c r="AE45" s="403"/>
      <c r="AF45" s="403"/>
      <c r="AG45" s="412"/>
      <c r="AH45" s="412"/>
      <c r="AI45" s="412"/>
      <c r="AJ45" s="403"/>
      <c r="AK45" s="403"/>
      <c r="AL45" s="412"/>
      <c r="AM45" s="412"/>
      <c r="AN45" s="412"/>
      <c r="AO45" s="543"/>
      <c r="AP45" s="234"/>
      <c r="AQ45" s="235"/>
      <c r="AR45" s="235"/>
      <c r="AS45" s="235"/>
      <c r="AT45" s="234"/>
      <c r="AU45" s="234"/>
      <c r="AV45" s="235"/>
      <c r="AW45" s="235"/>
      <c r="AX45" s="235"/>
      <c r="AY45" s="234"/>
      <c r="AZ45" s="234"/>
      <c r="BA45" s="235"/>
      <c r="BB45" s="162"/>
    </row>
    <row r="46" spans="1:55" ht="18.75" customHeight="1" x14ac:dyDescent="0.25">
      <c r="A46" s="155" t="s">
        <v>371</v>
      </c>
      <c r="B46" s="927" t="s">
        <v>253</v>
      </c>
      <c r="C46" s="927" t="s">
        <v>250</v>
      </c>
      <c r="D46" s="590" t="s">
        <v>5</v>
      </c>
      <c r="E46" s="201">
        <f t="shared" si="95"/>
        <v>10.5</v>
      </c>
      <c r="F46" s="201">
        <f t="shared" si="96"/>
        <v>10.5</v>
      </c>
      <c r="G46" s="202">
        <f t="shared" si="47"/>
        <v>100</v>
      </c>
      <c r="H46" s="280"/>
      <c r="I46" s="280"/>
      <c r="J46" s="281"/>
      <c r="K46" s="280"/>
      <c r="L46" s="280"/>
      <c r="M46" s="283"/>
      <c r="N46" s="280"/>
      <c r="O46" s="280"/>
      <c r="P46" s="283"/>
      <c r="Q46" s="339">
        <v>10.5</v>
      </c>
      <c r="R46" s="339">
        <v>10.5</v>
      </c>
      <c r="S46" s="346">
        <f t="shared" si="97"/>
        <v>1</v>
      </c>
      <c r="T46" s="340"/>
      <c r="U46" s="340"/>
      <c r="V46" s="341"/>
      <c r="W46" s="536"/>
      <c r="X46" s="340"/>
      <c r="Y46" s="346" t="e">
        <f>SUM(X46/W46*100%)</f>
        <v>#DIV/0!</v>
      </c>
      <c r="Z46" s="818"/>
      <c r="AA46" s="414"/>
      <c r="AB46" s="415"/>
      <c r="AC46" s="408"/>
      <c r="AD46" s="408"/>
      <c r="AE46" s="516"/>
      <c r="AF46" s="404"/>
      <c r="AG46" s="408"/>
      <c r="AH46" s="408"/>
      <c r="AI46" s="408"/>
      <c r="AJ46" s="404"/>
      <c r="AK46" s="404"/>
      <c r="AL46" s="408"/>
      <c r="AM46" s="408"/>
      <c r="AN46" s="408"/>
      <c r="AO46" s="543"/>
      <c r="AP46" s="231"/>
      <c r="AQ46" s="232"/>
      <c r="AR46" s="232"/>
      <c r="AS46" s="232"/>
      <c r="AT46" s="231"/>
      <c r="AU46" s="231"/>
      <c r="AV46" s="232"/>
      <c r="AW46" s="232"/>
      <c r="AX46" s="232"/>
      <c r="AY46" s="231"/>
      <c r="AZ46" s="231"/>
      <c r="BA46" s="232"/>
      <c r="BB46" s="161"/>
    </row>
    <row r="47" spans="1:55" ht="21.75" customHeight="1" x14ac:dyDescent="0.25">
      <c r="A47" s="156"/>
      <c r="B47" s="928"/>
      <c r="C47" s="928"/>
      <c r="D47" s="134" t="s">
        <v>237</v>
      </c>
      <c r="E47" s="201">
        <f t="shared" si="95"/>
        <v>10.5</v>
      </c>
      <c r="F47" s="201">
        <f t="shared" si="96"/>
        <v>10.5</v>
      </c>
      <c r="G47" s="202">
        <f t="shared" si="47"/>
        <v>100</v>
      </c>
      <c r="H47" s="284"/>
      <c r="I47" s="284"/>
      <c r="J47" s="285"/>
      <c r="K47" s="284"/>
      <c r="L47" s="284"/>
      <c r="M47" s="286"/>
      <c r="N47" s="284"/>
      <c r="O47" s="284"/>
      <c r="P47" s="289"/>
      <c r="Q47" s="339">
        <v>10.5</v>
      </c>
      <c r="R47" s="339">
        <v>10.5</v>
      </c>
      <c r="S47" s="346">
        <f t="shared" si="97"/>
        <v>1</v>
      </c>
      <c r="T47" s="342"/>
      <c r="U47" s="342"/>
      <c r="V47" s="343"/>
      <c r="W47" s="536"/>
      <c r="X47" s="340"/>
      <c r="Y47" s="346" t="e">
        <f>SUM(X47/W47*100%)</f>
        <v>#DIV/0!</v>
      </c>
      <c r="Z47" s="817"/>
      <c r="AA47" s="394"/>
      <c r="AB47" s="395"/>
      <c r="AC47" s="412"/>
      <c r="AD47" s="412"/>
      <c r="AE47" s="516"/>
      <c r="AF47" s="403"/>
      <c r="AG47" s="412"/>
      <c r="AH47" s="412"/>
      <c r="AI47" s="412"/>
      <c r="AJ47" s="403"/>
      <c r="AK47" s="403"/>
      <c r="AL47" s="412"/>
      <c r="AM47" s="412"/>
      <c r="AN47" s="412"/>
      <c r="AO47" s="543"/>
      <c r="AP47" s="234"/>
      <c r="AQ47" s="235"/>
      <c r="AR47" s="235"/>
      <c r="AS47" s="235"/>
      <c r="AT47" s="234"/>
      <c r="AU47" s="234"/>
      <c r="AV47" s="235"/>
      <c r="AW47" s="235"/>
      <c r="AX47" s="235"/>
      <c r="AY47" s="234"/>
      <c r="AZ47" s="234"/>
      <c r="BA47" s="235"/>
      <c r="BB47" s="162"/>
    </row>
    <row r="48" spans="1:55" ht="87.75" customHeight="1" x14ac:dyDescent="0.25">
      <c r="A48" s="156"/>
      <c r="B48" s="928"/>
      <c r="C48" s="928"/>
      <c r="D48" s="134" t="s">
        <v>241</v>
      </c>
      <c r="E48" s="201">
        <f t="shared" si="95"/>
        <v>0</v>
      </c>
      <c r="F48" s="201">
        <f t="shared" si="96"/>
        <v>0</v>
      </c>
      <c r="G48" s="202" t="e">
        <f t="shared" si="47"/>
        <v>#DIV/0!</v>
      </c>
      <c r="H48" s="274"/>
      <c r="I48" s="274"/>
      <c r="J48" s="275"/>
      <c r="K48" s="274"/>
      <c r="L48" s="274"/>
      <c r="M48" s="276"/>
      <c r="N48" s="274"/>
      <c r="O48" s="274"/>
      <c r="P48" s="289"/>
      <c r="Q48" s="339"/>
      <c r="R48" s="339"/>
      <c r="S48" s="346" t="e">
        <f t="shared" si="97"/>
        <v>#DIV/0!</v>
      </c>
      <c r="T48" s="337"/>
      <c r="U48" s="337"/>
      <c r="V48" s="338"/>
      <c r="W48" s="538"/>
      <c r="X48" s="337"/>
      <c r="Y48" s="338"/>
      <c r="Z48" s="399"/>
      <c r="AA48" s="396"/>
      <c r="AB48" s="398"/>
      <c r="AC48" s="412"/>
      <c r="AD48" s="412"/>
      <c r="AE48" s="403"/>
      <c r="AF48" s="403"/>
      <c r="AG48" s="412"/>
      <c r="AH48" s="412"/>
      <c r="AI48" s="412"/>
      <c r="AJ48" s="403"/>
      <c r="AK48" s="403"/>
      <c r="AL48" s="412"/>
      <c r="AM48" s="412"/>
      <c r="AN48" s="412"/>
      <c r="AO48" s="234"/>
      <c r="AP48" s="234"/>
      <c r="AQ48" s="235"/>
      <c r="AR48" s="235"/>
      <c r="AS48" s="235"/>
      <c r="AT48" s="234"/>
      <c r="AU48" s="234"/>
      <c r="AV48" s="235"/>
      <c r="AW48" s="235"/>
      <c r="AX48" s="235"/>
      <c r="AY48" s="234"/>
      <c r="AZ48" s="234"/>
      <c r="BA48" s="235"/>
      <c r="BB48" s="162"/>
    </row>
    <row r="49" spans="1:54" ht="15.75" x14ac:dyDescent="0.25">
      <c r="A49" s="156" t="s">
        <v>372</v>
      </c>
      <c r="B49" s="927" t="s">
        <v>278</v>
      </c>
      <c r="C49" s="927" t="s">
        <v>250</v>
      </c>
      <c r="D49" s="590" t="s">
        <v>5</v>
      </c>
      <c r="E49" s="201">
        <f t="shared" si="95"/>
        <v>150</v>
      </c>
      <c r="F49" s="201">
        <f t="shared" si="96"/>
        <v>150</v>
      </c>
      <c r="G49" s="202">
        <f t="shared" si="47"/>
        <v>100</v>
      </c>
      <c r="H49" s="278"/>
      <c r="I49" s="278"/>
      <c r="J49" s="288"/>
      <c r="K49" s="278"/>
      <c r="L49" s="278"/>
      <c r="M49" s="289"/>
      <c r="N49" s="278"/>
      <c r="O49" s="278"/>
      <c r="P49" s="289"/>
      <c r="Q49" s="513"/>
      <c r="R49" s="340"/>
      <c r="S49" s="346">
        <f>SUM(R49/T49*100%)</f>
        <v>0</v>
      </c>
      <c r="T49" s="339">
        <v>150</v>
      </c>
      <c r="U49" s="339">
        <v>150</v>
      </c>
      <c r="V49" s="346" t="e">
        <f>SUM(U49/#REF!*100%)</f>
        <v>#REF!</v>
      </c>
      <c r="W49" s="340"/>
      <c r="X49" s="340"/>
      <c r="Y49" s="346" t="e">
        <f>SUM(X49/W49*100%)</f>
        <v>#DIV/0!</v>
      </c>
      <c r="Z49" s="403"/>
      <c r="AA49" s="417"/>
      <c r="AB49" s="418"/>
      <c r="AC49" s="412"/>
      <c r="AD49" s="412"/>
      <c r="AE49" s="403"/>
      <c r="AF49" s="403"/>
      <c r="AG49" s="412"/>
      <c r="AH49" s="412"/>
      <c r="AI49" s="412"/>
      <c r="AJ49" s="403"/>
      <c r="AK49" s="403"/>
      <c r="AL49" s="412"/>
      <c r="AM49" s="412"/>
      <c r="AN49" s="412"/>
      <c r="AO49" s="234"/>
      <c r="AP49" s="234"/>
      <c r="AQ49" s="235"/>
      <c r="AR49" s="235"/>
      <c r="AS49" s="235"/>
      <c r="AT49" s="234"/>
      <c r="AU49" s="234"/>
      <c r="AV49" s="235"/>
      <c r="AW49" s="235"/>
      <c r="AX49" s="235"/>
      <c r="AY49" s="234"/>
      <c r="AZ49" s="234"/>
      <c r="BA49" s="235"/>
      <c r="BB49" s="162"/>
    </row>
    <row r="50" spans="1:54" ht="15.75" x14ac:dyDescent="0.25">
      <c r="A50" s="156"/>
      <c r="B50" s="928"/>
      <c r="C50" s="928"/>
      <c r="D50" s="134" t="s">
        <v>237</v>
      </c>
      <c r="E50" s="201">
        <f t="shared" si="95"/>
        <v>150</v>
      </c>
      <c r="F50" s="201">
        <f t="shared" si="96"/>
        <v>150</v>
      </c>
      <c r="G50" s="202">
        <f t="shared" si="47"/>
        <v>100</v>
      </c>
      <c r="H50" s="278"/>
      <c r="I50" s="278"/>
      <c r="J50" s="288"/>
      <c r="K50" s="278"/>
      <c r="L50" s="278"/>
      <c r="M50" s="289"/>
      <c r="N50" s="278"/>
      <c r="O50" s="278"/>
      <c r="P50" s="289"/>
      <c r="Q50" s="513"/>
      <c r="R50" s="340"/>
      <c r="S50" s="346">
        <f>SUM(R50/T50*100%)</f>
        <v>0</v>
      </c>
      <c r="T50" s="339">
        <v>150</v>
      </c>
      <c r="U50" s="339">
        <v>150</v>
      </c>
      <c r="V50" s="346" t="e">
        <f>SUM(U50/#REF!*100%)</f>
        <v>#REF!</v>
      </c>
      <c r="W50" s="340"/>
      <c r="X50" s="340"/>
      <c r="Y50" s="346" t="e">
        <f>SUM(X50/W50*100%)</f>
        <v>#DIV/0!</v>
      </c>
      <c r="Z50" s="403"/>
      <c r="AA50" s="417"/>
      <c r="AB50" s="418"/>
      <c r="AC50" s="412"/>
      <c r="AD50" s="412"/>
      <c r="AE50" s="403"/>
      <c r="AF50" s="403"/>
      <c r="AG50" s="412"/>
      <c r="AH50" s="412"/>
      <c r="AI50" s="412"/>
      <c r="AJ50" s="403"/>
      <c r="AK50" s="403"/>
      <c r="AL50" s="412"/>
      <c r="AM50" s="412"/>
      <c r="AN50" s="412"/>
      <c r="AO50" s="234"/>
      <c r="AP50" s="234"/>
      <c r="AQ50" s="235"/>
      <c r="AR50" s="235"/>
      <c r="AS50" s="235"/>
      <c r="AT50" s="234"/>
      <c r="AU50" s="234"/>
      <c r="AV50" s="235"/>
      <c r="AW50" s="235"/>
      <c r="AX50" s="235"/>
      <c r="AY50" s="234"/>
      <c r="AZ50" s="234"/>
      <c r="BA50" s="235"/>
      <c r="BB50" s="162"/>
    </row>
    <row r="51" spans="1:54" ht="78.75" x14ac:dyDescent="0.25">
      <c r="A51" s="156"/>
      <c r="B51" s="928"/>
      <c r="C51" s="928"/>
      <c r="D51" s="134" t="s">
        <v>241</v>
      </c>
      <c r="E51" s="201">
        <f t="shared" si="95"/>
        <v>0</v>
      </c>
      <c r="F51" s="201">
        <f t="shared" si="96"/>
        <v>0</v>
      </c>
      <c r="G51" s="202" t="e">
        <f t="shared" si="47"/>
        <v>#DIV/0!</v>
      </c>
      <c r="H51" s="278"/>
      <c r="I51" s="278"/>
      <c r="J51" s="288"/>
      <c r="K51" s="278"/>
      <c r="L51" s="278"/>
      <c r="M51" s="289"/>
      <c r="N51" s="278"/>
      <c r="O51" s="278"/>
      <c r="P51" s="294"/>
      <c r="Q51" s="340"/>
      <c r="R51" s="340"/>
      <c r="S51" s="346" t="e">
        <f>SUM(R51/Q51*100%)</f>
        <v>#DIV/0!</v>
      </c>
      <c r="T51" s="339"/>
      <c r="U51" s="339"/>
      <c r="V51" s="346" t="e">
        <f>SUM(U51/T51*100%)</f>
        <v>#DIV/0!</v>
      </c>
      <c r="W51" s="339"/>
      <c r="X51" s="339"/>
      <c r="Y51" s="344"/>
      <c r="Z51" s="403"/>
      <c r="AA51" s="417"/>
      <c r="AB51" s="418"/>
      <c r="AC51" s="412"/>
      <c r="AD51" s="412"/>
      <c r="AE51" s="403"/>
      <c r="AF51" s="403"/>
      <c r="AG51" s="412"/>
      <c r="AH51" s="412"/>
      <c r="AI51" s="412"/>
      <c r="AJ51" s="403"/>
      <c r="AK51" s="403"/>
      <c r="AL51" s="412"/>
      <c r="AM51" s="412"/>
      <c r="AN51" s="412"/>
      <c r="AO51" s="234"/>
      <c r="AP51" s="234"/>
      <c r="AQ51" s="235"/>
      <c r="AR51" s="235"/>
      <c r="AS51" s="235"/>
      <c r="AT51" s="234"/>
      <c r="AU51" s="234"/>
      <c r="AV51" s="235"/>
      <c r="AW51" s="235"/>
      <c r="AX51" s="235"/>
      <c r="AY51" s="234"/>
      <c r="AZ51" s="234"/>
      <c r="BA51" s="235"/>
      <c r="BB51" s="162"/>
    </row>
    <row r="52" spans="1:54" ht="18.75" customHeight="1" x14ac:dyDescent="0.25">
      <c r="A52" s="155" t="s">
        <v>373</v>
      </c>
      <c r="B52" s="927" t="s">
        <v>299</v>
      </c>
      <c r="C52" s="927" t="s">
        <v>250</v>
      </c>
      <c r="D52" s="590" t="s">
        <v>5</v>
      </c>
      <c r="E52" s="203">
        <f t="shared" ref="E52:E70" si="98">SUM(H52,K52,N52,Q52,T52,W52,Z52,AE52,AJ52,AO52,AT52,AY52)</f>
        <v>8132.5</v>
      </c>
      <c r="F52" s="203">
        <f t="shared" ref="F52:F70" si="99">SUM(I52,L52,O52,R52,U52,X52,AC52,AH52,AM52,AR52,AW52,AZ52)</f>
        <v>8131</v>
      </c>
      <c r="G52" s="202">
        <f t="shared" si="47"/>
        <v>99.981555487242545</v>
      </c>
      <c r="H52" s="280"/>
      <c r="I52" s="280"/>
      <c r="J52" s="281"/>
      <c r="K52" s="280"/>
      <c r="L52" s="280"/>
      <c r="M52" s="283"/>
      <c r="N52" s="280"/>
      <c r="O52" s="280"/>
      <c r="P52" s="291"/>
      <c r="Q52" s="340"/>
      <c r="R52" s="340"/>
      <c r="S52" s="341"/>
      <c r="T52" s="340"/>
      <c r="U52" s="340"/>
      <c r="V52" s="341"/>
      <c r="W52" s="619">
        <v>8050</v>
      </c>
      <c r="X52" s="619">
        <v>8050</v>
      </c>
      <c r="Y52" s="346">
        <f>SUM(X52/W52*100%)</f>
        <v>1</v>
      </c>
      <c r="Z52" s="446">
        <v>82.5</v>
      </c>
      <c r="AA52" s="447"/>
      <c r="AB52" s="448"/>
      <c r="AC52" s="518">
        <v>82.5</v>
      </c>
      <c r="AD52" s="446">
        <f>SUM(AC52/Z52*100)</f>
        <v>100</v>
      </c>
      <c r="AE52" s="518">
        <v>0</v>
      </c>
      <c r="AF52" s="446"/>
      <c r="AG52" s="446"/>
      <c r="AH52" s="446">
        <v>-1.5</v>
      </c>
      <c r="AI52" s="446" t="e">
        <f>SUM(AH52/AE52*100)</f>
        <v>#DIV/0!</v>
      </c>
      <c r="AJ52" s="446"/>
      <c r="AK52" s="446"/>
      <c r="AL52" s="446"/>
      <c r="AM52" s="446"/>
      <c r="AN52" s="432"/>
      <c r="AO52" s="542"/>
      <c r="AP52" s="231"/>
      <c r="AQ52" s="232"/>
      <c r="AR52" s="232"/>
      <c r="AS52" s="232"/>
      <c r="AT52" s="231"/>
      <c r="AU52" s="231"/>
      <c r="AV52" s="232"/>
      <c r="AW52" s="232"/>
      <c r="AX52" s="232"/>
      <c r="AY52" s="231"/>
      <c r="AZ52" s="231"/>
      <c r="BA52" s="232"/>
      <c r="BB52" s="161"/>
    </row>
    <row r="53" spans="1:54" ht="21.75" customHeight="1" x14ac:dyDescent="0.25">
      <c r="A53" s="156"/>
      <c r="B53" s="928"/>
      <c r="C53" s="928"/>
      <c r="D53" s="134" t="s">
        <v>237</v>
      </c>
      <c r="E53" s="203">
        <f t="shared" si="98"/>
        <v>8132.5</v>
      </c>
      <c r="F53" s="203">
        <f t="shared" si="99"/>
        <v>8131</v>
      </c>
      <c r="G53" s="202">
        <f t="shared" si="47"/>
        <v>99.981555487242545</v>
      </c>
      <c r="H53" s="284"/>
      <c r="I53" s="284"/>
      <c r="J53" s="285"/>
      <c r="K53" s="284"/>
      <c r="L53" s="284"/>
      <c r="M53" s="286"/>
      <c r="N53" s="284"/>
      <c r="O53" s="284"/>
      <c r="P53" s="292"/>
      <c r="Q53" s="342"/>
      <c r="R53" s="342"/>
      <c r="S53" s="343"/>
      <c r="T53" s="342"/>
      <c r="U53" s="342"/>
      <c r="V53" s="343"/>
      <c r="W53" s="619">
        <v>8050</v>
      </c>
      <c r="X53" s="619">
        <v>8050</v>
      </c>
      <c r="Y53" s="346">
        <f>SUM(X53/W53*100%)</f>
        <v>1</v>
      </c>
      <c r="Z53" s="446">
        <v>82.5</v>
      </c>
      <c r="AA53" s="447"/>
      <c r="AB53" s="448"/>
      <c r="AC53" s="518">
        <v>82.5</v>
      </c>
      <c r="AD53" s="446">
        <f>SUM(AC53/Z53*100)</f>
        <v>100</v>
      </c>
      <c r="AE53" s="518">
        <v>0</v>
      </c>
      <c r="AF53" s="446"/>
      <c r="AG53" s="446"/>
      <c r="AH53" s="446">
        <v>-1.5</v>
      </c>
      <c r="AI53" s="446" t="e">
        <f>SUM(AH53/AE53*100)</f>
        <v>#DIV/0!</v>
      </c>
      <c r="AJ53" s="446"/>
      <c r="AK53" s="446"/>
      <c r="AL53" s="446"/>
      <c r="AM53" s="446"/>
      <c r="AN53" s="432"/>
      <c r="AO53" s="542"/>
      <c r="AP53" s="234"/>
      <c r="AQ53" s="235"/>
      <c r="AR53" s="235"/>
      <c r="AS53" s="235"/>
      <c r="AT53" s="234"/>
      <c r="AU53" s="234"/>
      <c r="AV53" s="235"/>
      <c r="AW53" s="235"/>
      <c r="AX53" s="235"/>
      <c r="AY53" s="234"/>
      <c r="AZ53" s="234"/>
      <c r="BA53" s="235"/>
      <c r="BB53" s="162"/>
    </row>
    <row r="54" spans="1:54" ht="87.75" customHeight="1" x14ac:dyDescent="0.25">
      <c r="A54" s="156"/>
      <c r="B54" s="928"/>
      <c r="C54" s="928"/>
      <c r="D54" s="134" t="s">
        <v>241</v>
      </c>
      <c r="E54" s="213">
        <f t="shared" si="98"/>
        <v>1355.9159999999999</v>
      </c>
      <c r="F54" s="203">
        <f t="shared" si="99"/>
        <v>1355.9159999999999</v>
      </c>
      <c r="G54" s="202">
        <f t="shared" si="47"/>
        <v>100</v>
      </c>
      <c r="H54" s="274"/>
      <c r="I54" s="274"/>
      <c r="J54" s="275"/>
      <c r="K54" s="274"/>
      <c r="L54" s="274"/>
      <c r="M54" s="276"/>
      <c r="N54" s="274"/>
      <c r="O54" s="274"/>
      <c r="P54" s="293"/>
      <c r="Q54" s="337"/>
      <c r="R54" s="337"/>
      <c r="S54" s="338"/>
      <c r="T54" s="337"/>
      <c r="U54" s="337"/>
      <c r="V54" s="338"/>
      <c r="W54" s="340">
        <v>1355.9159999999999</v>
      </c>
      <c r="X54" s="340">
        <v>1355.9159999999999</v>
      </c>
      <c r="Y54" s="346">
        <f>SUM(X54/W54*100%)</f>
        <v>1</v>
      </c>
      <c r="Z54" s="490"/>
      <c r="AA54" s="491"/>
      <c r="AB54" s="492"/>
      <c r="AC54" s="440"/>
      <c r="AD54" s="440"/>
      <c r="AE54" s="440"/>
      <c r="AF54" s="440"/>
      <c r="AG54" s="440"/>
      <c r="AH54" s="440"/>
      <c r="AI54" s="440"/>
      <c r="AJ54" s="440"/>
      <c r="AK54" s="440"/>
      <c r="AL54" s="440"/>
      <c r="AM54" s="440"/>
      <c r="AN54" s="432"/>
      <c r="AO54" s="234"/>
      <c r="AP54" s="234"/>
      <c r="AQ54" s="235"/>
      <c r="AR54" s="235"/>
      <c r="AS54" s="235"/>
      <c r="AT54" s="234"/>
      <c r="AU54" s="234"/>
      <c r="AV54" s="235"/>
      <c r="AW54" s="235"/>
      <c r="AX54" s="235"/>
      <c r="AY54" s="234"/>
      <c r="AZ54" s="234"/>
      <c r="BA54" s="235"/>
      <c r="BB54" s="162"/>
    </row>
    <row r="55" spans="1:54" ht="18.75" customHeight="1" x14ac:dyDescent="0.25">
      <c r="A55" s="599" t="s">
        <v>375</v>
      </c>
      <c r="B55" s="891" t="s">
        <v>272</v>
      </c>
      <c r="C55" s="891" t="s">
        <v>250</v>
      </c>
      <c r="D55" s="180" t="s">
        <v>5</v>
      </c>
      <c r="E55" s="203">
        <f t="shared" si="98"/>
        <v>6696</v>
      </c>
      <c r="F55" s="203">
        <f t="shared" si="99"/>
        <v>0</v>
      </c>
      <c r="G55" s="205">
        <f t="shared" si="47"/>
        <v>0</v>
      </c>
      <c r="H55" s="295"/>
      <c r="I55" s="295"/>
      <c r="J55" s="296"/>
      <c r="K55" s="295"/>
      <c r="L55" s="295"/>
      <c r="M55" s="295"/>
      <c r="N55" s="295"/>
      <c r="O55" s="295"/>
      <c r="P55" s="297"/>
      <c r="Q55" s="347"/>
      <c r="R55" s="347"/>
      <c r="S55" s="347"/>
      <c r="T55" s="347"/>
      <c r="U55" s="347"/>
      <c r="V55" s="347"/>
      <c r="W55" s="347"/>
      <c r="X55" s="347"/>
      <c r="Y55" s="347"/>
      <c r="Z55" s="432"/>
      <c r="AA55" s="419"/>
      <c r="AB55" s="420"/>
      <c r="AC55" s="432"/>
      <c r="AD55" s="432"/>
      <c r="AE55" s="432"/>
      <c r="AF55" s="432"/>
      <c r="AG55" s="432"/>
      <c r="AH55" s="432"/>
      <c r="AI55" s="432"/>
      <c r="AJ55" s="449">
        <v>6600</v>
      </c>
      <c r="AK55" s="432"/>
      <c r="AL55" s="432"/>
      <c r="AM55" s="478"/>
      <c r="AN55" s="432">
        <f t="shared" ref="AN55:AN60" si="100">SUM(AM55/AJ55*100)</f>
        <v>0</v>
      </c>
      <c r="AO55" s="239">
        <v>96</v>
      </c>
      <c r="AP55" s="237"/>
      <c r="AQ55" s="237"/>
      <c r="AR55" s="240"/>
      <c r="AS55" s="240">
        <f t="shared" ref="AS55:AS60" si="101">SUM(AR55/AO55*100)</f>
        <v>0</v>
      </c>
      <c r="AT55" s="240"/>
      <c r="AU55" s="237"/>
      <c r="AV55" s="237"/>
      <c r="AW55" s="237"/>
      <c r="AX55" s="237" t="e">
        <f>SUM(AW55/AT55*100)</f>
        <v>#DIV/0!</v>
      </c>
      <c r="AY55" s="237"/>
      <c r="AZ55" s="237"/>
      <c r="BA55" s="237"/>
      <c r="BB55" s="145"/>
    </row>
    <row r="56" spans="1:54" ht="21.75" customHeight="1" x14ac:dyDescent="0.25">
      <c r="A56" s="170"/>
      <c r="B56" s="892"/>
      <c r="C56" s="892"/>
      <c r="D56" s="176" t="s">
        <v>237</v>
      </c>
      <c r="E56" s="203">
        <f t="shared" si="98"/>
        <v>6696</v>
      </c>
      <c r="F56" s="203">
        <f t="shared" si="99"/>
        <v>0</v>
      </c>
      <c r="G56" s="205">
        <f t="shared" si="47"/>
        <v>0</v>
      </c>
      <c r="H56" s="300"/>
      <c r="I56" s="300"/>
      <c r="J56" s="301"/>
      <c r="K56" s="300"/>
      <c r="L56" s="300"/>
      <c r="M56" s="300"/>
      <c r="N56" s="300"/>
      <c r="O56" s="300"/>
      <c r="P56" s="302"/>
      <c r="Q56" s="349"/>
      <c r="R56" s="349"/>
      <c r="S56" s="349"/>
      <c r="T56" s="349"/>
      <c r="U56" s="349"/>
      <c r="V56" s="349"/>
      <c r="W56" s="349"/>
      <c r="X56" s="349"/>
      <c r="Y56" s="349"/>
      <c r="Z56" s="434"/>
      <c r="AA56" s="425"/>
      <c r="AB56" s="426"/>
      <c r="AC56" s="433"/>
      <c r="AD56" s="433"/>
      <c r="AE56" s="433"/>
      <c r="AF56" s="433"/>
      <c r="AG56" s="433"/>
      <c r="AH56" s="433"/>
      <c r="AI56" s="433"/>
      <c r="AJ56" s="449">
        <v>6600</v>
      </c>
      <c r="AK56" s="432"/>
      <c r="AL56" s="432"/>
      <c r="AM56" s="478"/>
      <c r="AN56" s="432">
        <f t="shared" si="100"/>
        <v>0</v>
      </c>
      <c r="AO56" s="239">
        <v>96</v>
      </c>
      <c r="AP56" s="237"/>
      <c r="AQ56" s="237"/>
      <c r="AR56" s="240"/>
      <c r="AS56" s="240">
        <f t="shared" si="101"/>
        <v>0</v>
      </c>
      <c r="AT56" s="240"/>
      <c r="AU56" s="238"/>
      <c r="AV56" s="238"/>
      <c r="AW56" s="238"/>
      <c r="AX56" s="237" t="e">
        <f t="shared" ref="AX56:AX57" si="102">SUM(AW56/AT56*100)</f>
        <v>#DIV/0!</v>
      </c>
      <c r="AY56" s="238"/>
      <c r="AZ56" s="238"/>
      <c r="BA56" s="238"/>
      <c r="BB56" s="172"/>
    </row>
    <row r="57" spans="1:54" ht="87.75" customHeight="1" x14ac:dyDescent="0.25">
      <c r="A57" s="170"/>
      <c r="B57" s="892"/>
      <c r="C57" s="892"/>
      <c r="D57" s="176" t="s">
        <v>241</v>
      </c>
      <c r="E57" s="213">
        <f t="shared" si="98"/>
        <v>0</v>
      </c>
      <c r="F57" s="203">
        <f t="shared" si="99"/>
        <v>0</v>
      </c>
      <c r="G57" s="205" t="e">
        <f t="shared" si="47"/>
        <v>#DIV/0!</v>
      </c>
      <c r="H57" s="303"/>
      <c r="I57" s="303"/>
      <c r="J57" s="304"/>
      <c r="K57" s="303"/>
      <c r="L57" s="303"/>
      <c r="M57" s="303"/>
      <c r="N57" s="303"/>
      <c r="O57" s="303"/>
      <c r="P57" s="305"/>
      <c r="Q57" s="350"/>
      <c r="R57" s="350"/>
      <c r="S57" s="350"/>
      <c r="T57" s="350"/>
      <c r="U57" s="350"/>
      <c r="V57" s="350"/>
      <c r="W57" s="350"/>
      <c r="X57" s="350"/>
      <c r="Y57" s="350"/>
      <c r="Z57" s="428"/>
      <c r="AA57" s="429"/>
      <c r="AB57" s="430"/>
      <c r="AC57" s="433"/>
      <c r="AD57" s="433"/>
      <c r="AE57" s="433"/>
      <c r="AF57" s="433"/>
      <c r="AG57" s="433"/>
      <c r="AH57" s="433"/>
      <c r="AI57" s="433"/>
      <c r="AJ57" s="449">
        <v>0</v>
      </c>
      <c r="AK57" s="432"/>
      <c r="AL57" s="432"/>
      <c r="AM57" s="478"/>
      <c r="AN57" s="432" t="e">
        <f t="shared" si="100"/>
        <v>#DIV/0!</v>
      </c>
      <c r="AO57" s="240"/>
      <c r="AP57" s="238"/>
      <c r="AQ57" s="238"/>
      <c r="AR57" s="237"/>
      <c r="AS57" s="240" t="e">
        <f t="shared" si="101"/>
        <v>#DIV/0!</v>
      </c>
      <c r="AT57" s="240"/>
      <c r="AU57" s="238"/>
      <c r="AV57" s="238"/>
      <c r="AW57" s="238"/>
      <c r="AX57" s="237" t="e">
        <f t="shared" si="102"/>
        <v>#DIV/0!</v>
      </c>
      <c r="AY57" s="238"/>
      <c r="AZ57" s="238"/>
      <c r="BA57" s="238"/>
      <c r="BB57" s="172"/>
    </row>
    <row r="58" spans="1:54" ht="15.75" x14ac:dyDescent="0.25">
      <c r="A58" s="170" t="s">
        <v>374</v>
      </c>
      <c r="B58" s="891" t="s">
        <v>271</v>
      </c>
      <c r="C58" s="891" t="s">
        <v>250</v>
      </c>
      <c r="D58" s="180" t="s">
        <v>5</v>
      </c>
      <c r="E58" s="203">
        <f>SUM(H58,K58,N58,Q58,T58,W58,Z58,AE58,AJ58,AO58,AT58,AY58)</f>
        <v>4860</v>
      </c>
      <c r="F58" s="203">
        <f t="shared" si="99"/>
        <v>0</v>
      </c>
      <c r="G58" s="205">
        <f t="shared" si="47"/>
        <v>0</v>
      </c>
      <c r="H58" s="298"/>
      <c r="I58" s="298"/>
      <c r="J58" s="299"/>
      <c r="K58" s="298"/>
      <c r="L58" s="298"/>
      <c r="M58" s="298"/>
      <c r="N58" s="298"/>
      <c r="O58" s="298"/>
      <c r="P58" s="306"/>
      <c r="Q58" s="348"/>
      <c r="R58" s="348"/>
      <c r="S58" s="348"/>
      <c r="T58" s="348"/>
      <c r="U58" s="348"/>
      <c r="V58" s="348"/>
      <c r="W58" s="348"/>
      <c r="X58" s="348"/>
      <c r="Y58" s="348"/>
      <c r="Z58" s="433"/>
      <c r="AA58" s="437"/>
      <c r="AB58" s="438"/>
      <c r="AC58" s="433"/>
      <c r="AD58" s="433"/>
      <c r="AE58" s="433"/>
      <c r="AF58" s="433"/>
      <c r="AG58" s="433"/>
      <c r="AH58" s="433"/>
      <c r="AI58" s="433"/>
      <c r="AJ58" s="449">
        <v>4500</v>
      </c>
      <c r="AK58" s="432"/>
      <c r="AL58" s="432"/>
      <c r="AM58" s="478"/>
      <c r="AN58" s="756">
        <f t="shared" si="100"/>
        <v>0</v>
      </c>
      <c r="AO58" s="239">
        <v>360</v>
      </c>
      <c r="AP58" s="238"/>
      <c r="AQ58" s="238"/>
      <c r="AR58" s="238"/>
      <c r="AS58" s="240">
        <f t="shared" si="101"/>
        <v>0</v>
      </c>
      <c r="AT58" s="240"/>
      <c r="AU58" s="240"/>
      <c r="AV58" s="240"/>
      <c r="AW58" s="238"/>
      <c r="AX58" s="237" t="e">
        <f>SUM(AW58/AT58*100)</f>
        <v>#DIV/0!</v>
      </c>
      <c r="AY58" s="238"/>
      <c r="AZ58" s="238"/>
      <c r="BA58" s="238"/>
      <c r="BB58" s="172"/>
    </row>
    <row r="59" spans="1:54" ht="15.75" x14ac:dyDescent="0.25">
      <c r="A59" s="170"/>
      <c r="B59" s="892"/>
      <c r="C59" s="892"/>
      <c r="D59" s="176" t="s">
        <v>237</v>
      </c>
      <c r="E59" s="203">
        <f t="shared" si="98"/>
        <v>4860</v>
      </c>
      <c r="F59" s="203">
        <f t="shared" si="99"/>
        <v>0</v>
      </c>
      <c r="G59" s="205">
        <f t="shared" si="47"/>
        <v>0</v>
      </c>
      <c r="H59" s="298"/>
      <c r="I59" s="298"/>
      <c r="J59" s="299"/>
      <c r="K59" s="298"/>
      <c r="L59" s="298"/>
      <c r="M59" s="298"/>
      <c r="N59" s="298"/>
      <c r="O59" s="298"/>
      <c r="P59" s="306"/>
      <c r="Q59" s="348"/>
      <c r="R59" s="348"/>
      <c r="S59" s="348"/>
      <c r="T59" s="348"/>
      <c r="U59" s="348"/>
      <c r="V59" s="348"/>
      <c r="W59" s="348"/>
      <c r="X59" s="348"/>
      <c r="Y59" s="348"/>
      <c r="Z59" s="433"/>
      <c r="AA59" s="437"/>
      <c r="AB59" s="438"/>
      <c r="AC59" s="433"/>
      <c r="AD59" s="433"/>
      <c r="AE59" s="433"/>
      <c r="AF59" s="433"/>
      <c r="AG59" s="433"/>
      <c r="AH59" s="433"/>
      <c r="AI59" s="433"/>
      <c r="AJ59" s="449">
        <v>4500</v>
      </c>
      <c r="AK59" s="432"/>
      <c r="AL59" s="432"/>
      <c r="AM59" s="478"/>
      <c r="AN59" s="756">
        <f t="shared" si="100"/>
        <v>0</v>
      </c>
      <c r="AO59" s="239">
        <v>360</v>
      </c>
      <c r="AP59" s="238"/>
      <c r="AQ59" s="238"/>
      <c r="AR59" s="238"/>
      <c r="AS59" s="240">
        <f t="shared" si="101"/>
        <v>0</v>
      </c>
      <c r="AT59" s="240"/>
      <c r="AU59" s="239"/>
      <c r="AV59" s="239"/>
      <c r="AW59" s="238"/>
      <c r="AX59" s="237" t="e">
        <f t="shared" ref="AX59:AX60" si="103">SUM(AW59/AT59*100)</f>
        <v>#DIV/0!</v>
      </c>
      <c r="AY59" s="238"/>
      <c r="AZ59" s="238"/>
      <c r="BA59" s="238"/>
      <c r="BB59" s="172"/>
    </row>
    <row r="60" spans="1:54" ht="81" customHeight="1" x14ac:dyDescent="0.25">
      <c r="A60" s="170"/>
      <c r="B60" s="892"/>
      <c r="C60" s="892"/>
      <c r="D60" s="176" t="s">
        <v>241</v>
      </c>
      <c r="E60" s="203">
        <f t="shared" si="98"/>
        <v>0</v>
      </c>
      <c r="F60" s="203">
        <f t="shared" si="99"/>
        <v>0</v>
      </c>
      <c r="G60" s="205" t="e">
        <f t="shared" si="47"/>
        <v>#DIV/0!</v>
      </c>
      <c r="H60" s="298"/>
      <c r="I60" s="298"/>
      <c r="J60" s="299"/>
      <c r="K60" s="298"/>
      <c r="L60" s="298"/>
      <c r="M60" s="298"/>
      <c r="N60" s="298"/>
      <c r="O60" s="298"/>
      <c r="P60" s="306"/>
      <c r="Q60" s="348"/>
      <c r="R60" s="348"/>
      <c r="S60" s="348"/>
      <c r="T60" s="348"/>
      <c r="U60" s="348"/>
      <c r="V60" s="348"/>
      <c r="W60" s="348"/>
      <c r="X60" s="348"/>
      <c r="Y60" s="348"/>
      <c r="Z60" s="433"/>
      <c r="AA60" s="437"/>
      <c r="AB60" s="438"/>
      <c r="AC60" s="433"/>
      <c r="AD60" s="433"/>
      <c r="AE60" s="433"/>
      <c r="AF60" s="433"/>
      <c r="AG60" s="433"/>
      <c r="AH60" s="433"/>
      <c r="AI60" s="433"/>
      <c r="AJ60" s="440">
        <v>0</v>
      </c>
      <c r="AK60" s="440"/>
      <c r="AL60" s="440"/>
      <c r="AM60" s="449"/>
      <c r="AN60" s="446" t="e">
        <f t="shared" si="100"/>
        <v>#DIV/0!</v>
      </c>
      <c r="AO60" s="240">
        <v>0</v>
      </c>
      <c r="AP60" s="238"/>
      <c r="AQ60" s="238"/>
      <c r="AR60" s="238"/>
      <c r="AS60" s="239" t="e">
        <f t="shared" si="101"/>
        <v>#DIV/0!</v>
      </c>
      <c r="AT60" s="240"/>
      <c r="AU60" s="239"/>
      <c r="AV60" s="239"/>
      <c r="AW60" s="239"/>
      <c r="AX60" s="237" t="e">
        <f t="shared" si="103"/>
        <v>#DIV/0!</v>
      </c>
      <c r="AY60" s="238"/>
      <c r="AZ60" s="238"/>
      <c r="BA60" s="238"/>
      <c r="BB60" s="172"/>
    </row>
    <row r="61" spans="1:54" ht="18.75" customHeight="1" x14ac:dyDescent="0.25">
      <c r="A61" s="168" t="s">
        <v>376</v>
      </c>
      <c r="B61" s="891" t="s">
        <v>270</v>
      </c>
      <c r="C61" s="891" t="s">
        <v>250</v>
      </c>
      <c r="D61" s="180" t="s">
        <v>5</v>
      </c>
      <c r="E61" s="203">
        <f t="shared" si="98"/>
        <v>0</v>
      </c>
      <c r="F61" s="203">
        <f t="shared" si="99"/>
        <v>0</v>
      </c>
      <c r="G61" s="205" t="e">
        <f t="shared" si="47"/>
        <v>#DIV/0!</v>
      </c>
      <c r="H61" s="295"/>
      <c r="I61" s="295"/>
      <c r="J61" s="296"/>
      <c r="K61" s="295"/>
      <c r="L61" s="295"/>
      <c r="M61" s="295"/>
      <c r="N61" s="295"/>
      <c r="O61" s="295"/>
      <c r="P61" s="297"/>
      <c r="Q61" s="347"/>
      <c r="R61" s="347"/>
      <c r="S61" s="347"/>
      <c r="T61" s="347"/>
      <c r="U61" s="347"/>
      <c r="V61" s="347"/>
      <c r="W61" s="347"/>
      <c r="X61" s="347"/>
      <c r="Y61" s="347"/>
      <c r="Z61" s="432"/>
      <c r="AA61" s="419"/>
      <c r="AB61" s="420"/>
      <c r="AC61" s="432"/>
      <c r="AD61" s="432"/>
      <c r="AE61" s="432"/>
      <c r="AF61" s="432"/>
      <c r="AG61" s="432"/>
      <c r="AH61" s="432"/>
      <c r="AI61" s="432"/>
      <c r="AJ61" s="432"/>
      <c r="AK61" s="432"/>
      <c r="AL61" s="432"/>
      <c r="AM61" s="432"/>
      <c r="AN61" s="432"/>
      <c r="AO61" s="237"/>
      <c r="AP61" s="237"/>
      <c r="AQ61" s="237"/>
      <c r="AR61" s="237"/>
      <c r="AS61" s="237"/>
      <c r="AT61" s="240"/>
      <c r="AU61" s="237"/>
      <c r="AV61" s="237"/>
      <c r="AW61" s="237"/>
      <c r="AX61" s="240" t="e">
        <f t="shared" ref="AX61:AX68" si="104">SUM(AW61/AT61*100)</f>
        <v>#DIV/0!</v>
      </c>
      <c r="AY61" s="237"/>
      <c r="AZ61" s="237"/>
      <c r="BA61" s="237"/>
      <c r="BB61" s="145"/>
    </row>
    <row r="62" spans="1:54" ht="21.75" customHeight="1" x14ac:dyDescent="0.25">
      <c r="A62" s="170"/>
      <c r="B62" s="892"/>
      <c r="C62" s="892"/>
      <c r="D62" s="176" t="s">
        <v>237</v>
      </c>
      <c r="E62" s="203">
        <f t="shared" si="98"/>
        <v>0</v>
      </c>
      <c r="F62" s="203">
        <f t="shared" si="99"/>
        <v>0</v>
      </c>
      <c r="G62" s="205" t="e">
        <f t="shared" si="47"/>
        <v>#DIV/0!</v>
      </c>
      <c r="H62" s="300"/>
      <c r="I62" s="300"/>
      <c r="J62" s="301"/>
      <c r="K62" s="300"/>
      <c r="L62" s="300"/>
      <c r="M62" s="300"/>
      <c r="N62" s="300"/>
      <c r="O62" s="300"/>
      <c r="P62" s="302"/>
      <c r="Q62" s="349"/>
      <c r="R62" s="349"/>
      <c r="S62" s="349"/>
      <c r="T62" s="349"/>
      <c r="U62" s="349"/>
      <c r="V62" s="349"/>
      <c r="W62" s="349"/>
      <c r="X62" s="349"/>
      <c r="Y62" s="349"/>
      <c r="Z62" s="434"/>
      <c r="AA62" s="425"/>
      <c r="AB62" s="426"/>
      <c r="AC62" s="433"/>
      <c r="AD62" s="433"/>
      <c r="AE62" s="433"/>
      <c r="AF62" s="433"/>
      <c r="AG62" s="433"/>
      <c r="AH62" s="433"/>
      <c r="AI62" s="433"/>
      <c r="AJ62" s="433"/>
      <c r="AK62" s="433"/>
      <c r="AL62" s="433"/>
      <c r="AM62" s="433"/>
      <c r="AN62" s="433"/>
      <c r="AO62" s="238"/>
      <c r="AP62" s="238"/>
      <c r="AQ62" s="238"/>
      <c r="AR62" s="238"/>
      <c r="AS62" s="238"/>
      <c r="AT62" s="240"/>
      <c r="AU62" s="237"/>
      <c r="AV62" s="237"/>
      <c r="AW62" s="237"/>
      <c r="AX62" s="240" t="e">
        <f t="shared" si="104"/>
        <v>#DIV/0!</v>
      </c>
      <c r="AY62" s="238"/>
      <c r="AZ62" s="238"/>
      <c r="BA62" s="238"/>
      <c r="BB62" s="172"/>
    </row>
    <row r="63" spans="1:54" ht="87.75" customHeight="1" x14ac:dyDescent="0.25">
      <c r="A63" s="170"/>
      <c r="B63" s="892"/>
      <c r="C63" s="892"/>
      <c r="D63" s="176" t="s">
        <v>241</v>
      </c>
      <c r="E63" s="203">
        <f t="shared" si="98"/>
        <v>0</v>
      </c>
      <c r="F63" s="203">
        <f t="shared" si="99"/>
        <v>0</v>
      </c>
      <c r="G63" s="205" t="e">
        <f t="shared" si="47"/>
        <v>#DIV/0!</v>
      </c>
      <c r="H63" s="303"/>
      <c r="I63" s="303"/>
      <c r="J63" s="304"/>
      <c r="K63" s="303"/>
      <c r="L63" s="303"/>
      <c r="M63" s="303"/>
      <c r="N63" s="303"/>
      <c r="O63" s="303"/>
      <c r="P63" s="305"/>
      <c r="Q63" s="350"/>
      <c r="R63" s="350"/>
      <c r="S63" s="350"/>
      <c r="T63" s="350"/>
      <c r="U63" s="350"/>
      <c r="V63" s="350"/>
      <c r="W63" s="350"/>
      <c r="X63" s="350"/>
      <c r="Y63" s="350"/>
      <c r="Z63" s="428"/>
      <c r="AA63" s="429"/>
      <c r="AB63" s="430"/>
      <c r="AC63" s="433"/>
      <c r="AD63" s="433"/>
      <c r="AE63" s="433"/>
      <c r="AF63" s="433"/>
      <c r="AG63" s="433"/>
      <c r="AH63" s="433"/>
      <c r="AI63" s="433"/>
      <c r="AJ63" s="433"/>
      <c r="AK63" s="433"/>
      <c r="AL63" s="433"/>
      <c r="AM63" s="433"/>
      <c r="AN63" s="433"/>
      <c r="AO63" s="238"/>
      <c r="AP63" s="238"/>
      <c r="AQ63" s="238"/>
      <c r="AR63" s="238"/>
      <c r="AS63" s="238"/>
      <c r="AT63" s="240"/>
      <c r="AU63" s="239"/>
      <c r="AV63" s="239"/>
      <c r="AW63" s="237"/>
      <c r="AX63" s="240" t="e">
        <f t="shared" si="104"/>
        <v>#DIV/0!</v>
      </c>
      <c r="AY63" s="239">
        <v>0</v>
      </c>
      <c r="AZ63" s="238"/>
      <c r="BA63" s="238"/>
      <c r="BB63" s="172"/>
    </row>
    <row r="64" spans="1:54" ht="15.75" x14ac:dyDescent="0.25">
      <c r="A64" s="168" t="s">
        <v>377</v>
      </c>
      <c r="B64" s="891" t="s">
        <v>276</v>
      </c>
      <c r="C64" s="891" t="s">
        <v>250</v>
      </c>
      <c r="D64" s="180" t="s">
        <v>5</v>
      </c>
      <c r="E64" s="203">
        <f t="shared" si="98"/>
        <v>0</v>
      </c>
      <c r="F64" s="203">
        <f t="shared" si="99"/>
        <v>0</v>
      </c>
      <c r="G64" s="205" t="e">
        <f t="shared" si="47"/>
        <v>#DIV/0!</v>
      </c>
      <c r="H64" s="298"/>
      <c r="I64" s="298"/>
      <c r="J64" s="299"/>
      <c r="K64" s="298"/>
      <c r="L64" s="298"/>
      <c r="M64" s="298"/>
      <c r="N64" s="298"/>
      <c r="O64" s="298"/>
      <c r="P64" s="306"/>
      <c r="Q64" s="374"/>
      <c r="R64" s="374"/>
      <c r="S64" s="346" t="e">
        <f t="shared" ref="S64:S68" si="105">SUM(R64/Q64*100%)</f>
        <v>#DIV/0!</v>
      </c>
      <c r="T64" s="348"/>
      <c r="U64" s="348"/>
      <c r="V64" s="348"/>
      <c r="W64" s="348"/>
      <c r="X64" s="348"/>
      <c r="Y64" s="348"/>
      <c r="Z64" s="449"/>
      <c r="AA64" s="437"/>
      <c r="AB64" s="438"/>
      <c r="AC64" s="433"/>
      <c r="AD64" s="449" t="e">
        <f>SUM(AC64/Z64*100)</f>
        <v>#DIV/0!</v>
      </c>
      <c r="AE64" s="433"/>
      <c r="AF64" s="433"/>
      <c r="AG64" s="433"/>
      <c r="AH64" s="433"/>
      <c r="AI64" s="433"/>
      <c r="AJ64" s="433"/>
      <c r="AK64" s="433"/>
      <c r="AL64" s="433"/>
      <c r="AM64" s="433"/>
      <c r="AN64" s="433"/>
      <c r="AO64" s="238"/>
      <c r="AP64" s="238"/>
      <c r="AQ64" s="238"/>
      <c r="AR64" s="238"/>
      <c r="AS64" s="238"/>
      <c r="AT64" s="240"/>
      <c r="AU64" s="240"/>
      <c r="AV64" s="240"/>
      <c r="AW64" s="240"/>
      <c r="AX64" s="240" t="e">
        <f t="shared" si="104"/>
        <v>#DIV/0!</v>
      </c>
      <c r="AY64" s="523"/>
      <c r="AZ64" s="523"/>
      <c r="BA64" s="238" t="e">
        <f t="shared" ref="BA64:BA82" si="106">SUM(AZ64/AY64*100)</f>
        <v>#DIV/0!</v>
      </c>
      <c r="BB64" s="533"/>
    </row>
    <row r="65" spans="1:55" ht="15.75" x14ac:dyDescent="0.25">
      <c r="A65" s="170"/>
      <c r="B65" s="892"/>
      <c r="C65" s="892"/>
      <c r="D65" s="176" t="s">
        <v>237</v>
      </c>
      <c r="E65" s="203">
        <f t="shared" si="98"/>
        <v>0</v>
      </c>
      <c r="F65" s="203">
        <f t="shared" si="99"/>
        <v>0</v>
      </c>
      <c r="G65" s="205" t="e">
        <f t="shared" si="47"/>
        <v>#DIV/0!</v>
      </c>
      <c r="H65" s="298"/>
      <c r="I65" s="298"/>
      <c r="J65" s="299"/>
      <c r="K65" s="298"/>
      <c r="L65" s="298"/>
      <c r="M65" s="298"/>
      <c r="N65" s="298"/>
      <c r="O65" s="298"/>
      <c r="P65" s="306"/>
      <c r="Q65" s="374"/>
      <c r="R65" s="374"/>
      <c r="S65" s="346" t="e">
        <f t="shared" si="105"/>
        <v>#DIV/0!</v>
      </c>
      <c r="T65" s="348"/>
      <c r="U65" s="348"/>
      <c r="V65" s="348"/>
      <c r="W65" s="348"/>
      <c r="X65" s="348"/>
      <c r="Y65" s="348"/>
      <c r="Z65" s="449"/>
      <c r="AA65" s="437"/>
      <c r="AB65" s="438"/>
      <c r="AC65" s="433"/>
      <c r="AD65" s="449" t="e">
        <f>SUM(AC65/Z65*100)</f>
        <v>#DIV/0!</v>
      </c>
      <c r="AE65" s="433"/>
      <c r="AF65" s="433"/>
      <c r="AG65" s="433"/>
      <c r="AH65" s="433"/>
      <c r="AI65" s="433"/>
      <c r="AJ65" s="433"/>
      <c r="AK65" s="433"/>
      <c r="AL65" s="433"/>
      <c r="AM65" s="433"/>
      <c r="AN65" s="433"/>
      <c r="AO65" s="238"/>
      <c r="AP65" s="238"/>
      <c r="AQ65" s="238"/>
      <c r="AR65" s="238"/>
      <c r="AS65" s="238"/>
      <c r="AT65" s="240"/>
      <c r="AU65" s="240"/>
      <c r="AV65" s="240"/>
      <c r="AW65" s="240"/>
      <c r="AX65" s="240" t="e">
        <f t="shared" si="104"/>
        <v>#DIV/0!</v>
      </c>
      <c r="AY65" s="523"/>
      <c r="AZ65" s="523"/>
      <c r="BA65" s="238" t="e">
        <f t="shared" si="106"/>
        <v>#DIV/0!</v>
      </c>
      <c r="BB65" s="533"/>
    </row>
    <row r="66" spans="1:55" ht="33.75" customHeight="1" x14ac:dyDescent="0.25">
      <c r="A66" s="170"/>
      <c r="B66" s="892"/>
      <c r="C66" s="892"/>
      <c r="D66" s="176" t="s">
        <v>241</v>
      </c>
      <c r="E66" s="203">
        <f t="shared" si="98"/>
        <v>0</v>
      </c>
      <c r="F66" s="203">
        <f t="shared" si="99"/>
        <v>0</v>
      </c>
      <c r="G66" s="205" t="e">
        <f t="shared" ref="G66:G97" si="107">SUM(F66/E66*100)</f>
        <v>#DIV/0!</v>
      </c>
      <c r="H66" s="298"/>
      <c r="I66" s="298"/>
      <c r="J66" s="299"/>
      <c r="K66" s="298"/>
      <c r="L66" s="298"/>
      <c r="M66" s="298"/>
      <c r="N66" s="298"/>
      <c r="O66" s="298"/>
      <c r="P66" s="306"/>
      <c r="Q66" s="374"/>
      <c r="R66" s="374"/>
      <c r="S66" s="348"/>
      <c r="T66" s="348"/>
      <c r="U66" s="348"/>
      <c r="V66" s="348"/>
      <c r="W66" s="348"/>
      <c r="X66" s="348"/>
      <c r="Y66" s="348"/>
      <c r="Z66" s="433"/>
      <c r="AA66" s="437"/>
      <c r="AB66" s="438"/>
      <c r="AC66" s="433"/>
      <c r="AD66" s="433"/>
      <c r="AE66" s="433"/>
      <c r="AF66" s="433"/>
      <c r="AG66" s="433"/>
      <c r="AH66" s="433"/>
      <c r="AI66" s="433"/>
      <c r="AJ66" s="433"/>
      <c r="AK66" s="433"/>
      <c r="AL66" s="433"/>
      <c r="AM66" s="433"/>
      <c r="AN66" s="433"/>
      <c r="AO66" s="238"/>
      <c r="AP66" s="238"/>
      <c r="AQ66" s="238"/>
      <c r="AR66" s="238"/>
      <c r="AS66" s="238"/>
      <c r="AT66" s="240"/>
      <c r="AU66" s="240"/>
      <c r="AV66" s="240"/>
      <c r="AW66" s="240"/>
      <c r="AX66" s="240" t="e">
        <f t="shared" si="104"/>
        <v>#DIV/0!</v>
      </c>
      <c r="AY66" s="523"/>
      <c r="AZ66" s="523"/>
      <c r="BA66" s="238" t="e">
        <f t="shared" si="106"/>
        <v>#DIV/0!</v>
      </c>
      <c r="BB66" s="533"/>
    </row>
    <row r="67" spans="1:55" ht="21.75" customHeight="1" x14ac:dyDescent="0.25">
      <c r="A67" s="168" t="s">
        <v>378</v>
      </c>
      <c r="B67" s="889" t="s">
        <v>379</v>
      </c>
      <c r="C67" s="891" t="s">
        <v>250</v>
      </c>
      <c r="D67" s="180" t="s">
        <v>5</v>
      </c>
      <c r="E67" s="203">
        <f t="shared" si="98"/>
        <v>2541.6485200000002</v>
      </c>
      <c r="F67" s="203">
        <f t="shared" si="99"/>
        <v>1550.75</v>
      </c>
      <c r="G67" s="205">
        <f t="shared" si="107"/>
        <v>61.013550370843561</v>
      </c>
      <c r="H67" s="298"/>
      <c r="I67" s="298"/>
      <c r="J67" s="299"/>
      <c r="K67" s="298"/>
      <c r="L67" s="298"/>
      <c r="M67" s="298"/>
      <c r="N67" s="298"/>
      <c r="O67" s="298"/>
      <c r="P67" s="306"/>
      <c r="Q67" s="374">
        <v>625</v>
      </c>
      <c r="R67" s="374">
        <v>625</v>
      </c>
      <c r="S67" s="346">
        <f t="shared" si="105"/>
        <v>1</v>
      </c>
      <c r="T67" s="348"/>
      <c r="U67" s="348"/>
      <c r="V67" s="348"/>
      <c r="W67" s="829">
        <v>28.75</v>
      </c>
      <c r="X67" s="352">
        <v>28.75</v>
      </c>
      <c r="Y67" s="374">
        <f>SUM(X67/W67*100)</f>
        <v>100</v>
      </c>
      <c r="Z67" s="449">
        <v>897</v>
      </c>
      <c r="AA67" s="450"/>
      <c r="AB67" s="451"/>
      <c r="AC67" s="449">
        <v>897</v>
      </c>
      <c r="AD67" s="449">
        <f>SUM(AC67/Z67*100)</f>
        <v>100</v>
      </c>
      <c r="AE67" s="449"/>
      <c r="AF67" s="449"/>
      <c r="AG67" s="449"/>
      <c r="AH67" s="449"/>
      <c r="AI67" s="449"/>
      <c r="AJ67" s="449"/>
      <c r="AK67" s="449"/>
      <c r="AL67" s="449"/>
      <c r="AM67" s="449"/>
      <c r="AN67" s="449"/>
      <c r="AO67" s="239">
        <v>897</v>
      </c>
      <c r="AP67" s="239"/>
      <c r="AQ67" s="239"/>
      <c r="AR67" s="239"/>
      <c r="AS67" s="237">
        <f>SUM(AR67/AO67*100)</f>
        <v>0</v>
      </c>
      <c r="AT67" s="240"/>
      <c r="AU67" s="240"/>
      <c r="AV67" s="240"/>
      <c r="AW67" s="240"/>
      <c r="AX67" s="240" t="e">
        <f t="shared" si="104"/>
        <v>#DIV/0!</v>
      </c>
      <c r="AY67" s="242">
        <v>93.898520000000005</v>
      </c>
      <c r="AZ67" s="523"/>
      <c r="BA67" s="238">
        <f t="shared" si="106"/>
        <v>0</v>
      </c>
      <c r="BB67" s="172"/>
    </row>
    <row r="68" spans="1:55" ht="15.75" x14ac:dyDescent="0.25">
      <c r="A68" s="170"/>
      <c r="B68" s="890"/>
      <c r="C68" s="892"/>
      <c r="D68" s="176" t="s">
        <v>237</v>
      </c>
      <c r="E68" s="203">
        <f t="shared" si="98"/>
        <v>2541.6485200000002</v>
      </c>
      <c r="F68" s="203">
        <f t="shared" si="99"/>
        <v>1550.75</v>
      </c>
      <c r="G68" s="205">
        <f t="shared" si="107"/>
        <v>61.013550370843561</v>
      </c>
      <c r="H68" s="298"/>
      <c r="I68" s="298"/>
      <c r="J68" s="299"/>
      <c r="K68" s="298"/>
      <c r="L68" s="298"/>
      <c r="M68" s="298"/>
      <c r="N68" s="298"/>
      <c r="O68" s="298"/>
      <c r="P68" s="306"/>
      <c r="Q68" s="374">
        <v>625</v>
      </c>
      <c r="R68" s="374">
        <v>625</v>
      </c>
      <c r="S68" s="346">
        <f t="shared" si="105"/>
        <v>1</v>
      </c>
      <c r="T68" s="348"/>
      <c r="U68" s="348"/>
      <c r="V68" s="348"/>
      <c r="W68" s="829">
        <v>28.75</v>
      </c>
      <c r="X68" s="352">
        <v>28.75</v>
      </c>
      <c r="Y68" s="374">
        <f t="shared" ref="Y68" si="108">SUM(X68/W68*100)</f>
        <v>100</v>
      </c>
      <c r="Z68" s="449">
        <v>897</v>
      </c>
      <c r="AA68" s="450"/>
      <c r="AB68" s="451"/>
      <c r="AC68" s="449">
        <v>897</v>
      </c>
      <c r="AD68" s="449">
        <f>SUM(AC68/Z68*100)</f>
        <v>100</v>
      </c>
      <c r="AE68" s="449"/>
      <c r="AF68" s="449"/>
      <c r="AG68" s="449"/>
      <c r="AH68" s="449"/>
      <c r="AI68" s="449"/>
      <c r="AJ68" s="449"/>
      <c r="AK68" s="449"/>
      <c r="AL68" s="449"/>
      <c r="AM68" s="449"/>
      <c r="AN68" s="449"/>
      <c r="AO68" s="239">
        <v>897</v>
      </c>
      <c r="AP68" s="239"/>
      <c r="AQ68" s="239"/>
      <c r="AR68" s="239"/>
      <c r="AS68" s="237">
        <f>SUM(AR68/AO68*100)</f>
        <v>0</v>
      </c>
      <c r="AT68" s="240"/>
      <c r="AU68" s="240"/>
      <c r="AV68" s="240"/>
      <c r="AW68" s="240"/>
      <c r="AX68" s="240" t="e">
        <f t="shared" si="104"/>
        <v>#DIV/0!</v>
      </c>
      <c r="AY68" s="242">
        <v>93.898520000000005</v>
      </c>
      <c r="AZ68" s="523"/>
      <c r="BA68" s="238">
        <f t="shared" si="106"/>
        <v>0</v>
      </c>
      <c r="BB68" s="172"/>
    </row>
    <row r="69" spans="1:55" ht="90" customHeight="1" x14ac:dyDescent="0.25">
      <c r="A69" s="170"/>
      <c r="B69" s="890"/>
      <c r="C69" s="892"/>
      <c r="D69" s="176" t="s">
        <v>241</v>
      </c>
      <c r="E69" s="203">
        <f t="shared" si="98"/>
        <v>0</v>
      </c>
      <c r="F69" s="203">
        <f t="shared" si="99"/>
        <v>0</v>
      </c>
      <c r="G69" s="205" t="e">
        <f t="shared" si="107"/>
        <v>#DIV/0!</v>
      </c>
      <c r="H69" s="298"/>
      <c r="I69" s="298"/>
      <c r="J69" s="299"/>
      <c r="K69" s="298"/>
      <c r="L69" s="298"/>
      <c r="M69" s="298"/>
      <c r="N69" s="298"/>
      <c r="O69" s="298"/>
      <c r="P69" s="306"/>
      <c r="Q69" s="348"/>
      <c r="R69" s="348"/>
      <c r="S69" s="348"/>
      <c r="T69" s="348"/>
      <c r="U69" s="348"/>
      <c r="V69" s="348"/>
      <c r="W69" s="348"/>
      <c r="X69" s="348"/>
      <c r="Y69" s="348"/>
      <c r="Z69" s="449"/>
      <c r="AA69" s="450"/>
      <c r="AB69" s="451"/>
      <c r="AC69" s="449"/>
      <c r="AD69" s="449"/>
      <c r="AE69" s="449"/>
      <c r="AF69" s="449"/>
      <c r="AG69" s="449"/>
      <c r="AH69" s="449"/>
      <c r="AI69" s="449"/>
      <c r="AJ69" s="449"/>
      <c r="AK69" s="449"/>
      <c r="AL69" s="449"/>
      <c r="AM69" s="449"/>
      <c r="AN69" s="449"/>
      <c r="AO69" s="239"/>
      <c r="AP69" s="239"/>
      <c r="AQ69" s="239"/>
      <c r="AR69" s="239"/>
      <c r="AS69" s="239"/>
      <c r="AT69" s="240"/>
      <c r="AU69" s="240"/>
      <c r="AV69" s="240"/>
      <c r="AW69" s="240"/>
      <c r="AX69" s="240"/>
      <c r="AY69" s="523"/>
      <c r="AZ69" s="523"/>
      <c r="BA69" s="238" t="e">
        <f t="shared" si="106"/>
        <v>#DIV/0!</v>
      </c>
      <c r="BB69" s="172"/>
    </row>
    <row r="70" spans="1:55" s="158" customFormat="1" ht="21.75" customHeight="1" x14ac:dyDescent="0.25">
      <c r="A70" s="626" t="s">
        <v>305</v>
      </c>
      <c r="B70" s="893" t="s">
        <v>380</v>
      </c>
      <c r="C70" s="895"/>
      <c r="D70" s="181" t="s">
        <v>5</v>
      </c>
      <c r="E70" s="208">
        <f t="shared" si="98"/>
        <v>6908.0962599999993</v>
      </c>
      <c r="F70" s="208">
        <f t="shared" si="99"/>
        <v>4361.1622900000002</v>
      </c>
      <c r="G70" s="526">
        <f t="shared" si="107"/>
        <v>63.131174289687742</v>
      </c>
      <c r="H70" s="310">
        <f>SUM(H73,H76,H79,H82,H85,H88,H91,H94)</f>
        <v>270</v>
      </c>
      <c r="I70" s="310">
        <f>SUM(I73,I76,I79,I82,I85,I88,I91,I94)</f>
        <v>270</v>
      </c>
      <c r="J70" s="217">
        <f>SUM(I70/H70*100)</f>
        <v>100</v>
      </c>
      <c r="K70" s="827">
        <f>SUM(K73,K76,K79,K82,K85,K88,K91,K94)</f>
        <v>382.07226000000003</v>
      </c>
      <c r="L70" s="310">
        <f>SUM(L73,L76,L79,L82,L85,L88,L91,L94)</f>
        <v>382.07226000000003</v>
      </c>
      <c r="M70" s="217">
        <f>SUM(L70/K70*100)</f>
        <v>100</v>
      </c>
      <c r="N70" s="827">
        <f>SUM(N73,N76,N79,N82,N85,N88,N91,N94)</f>
        <v>1561.71976</v>
      </c>
      <c r="O70" s="310">
        <f>SUM(O73,O76,O79,O82,O85,O88,O91,O94)</f>
        <v>1561.71976</v>
      </c>
      <c r="P70" s="311">
        <f>SUM(O70/N70*100)</f>
        <v>100</v>
      </c>
      <c r="Q70" s="828">
        <f>SUM(Q73,Q76,Q79,Q82,Q85,Q88,Q91,Q94)</f>
        <v>417.35676000000001</v>
      </c>
      <c r="R70" s="620">
        <f>SUM(R73,R76,R79,R82,R85,R88,R91,R94)</f>
        <v>417.35676000000001</v>
      </c>
      <c r="S70" s="621">
        <f>SUM(R70/Q70*100)</f>
        <v>100</v>
      </c>
      <c r="T70" s="828">
        <f>SUM(T73,T76,T79,T82,T85,T88,T91,T94)</f>
        <v>343.19400999999999</v>
      </c>
      <c r="U70" s="828">
        <f>SUM(U73,U76,U79,U82,U85,U88,U91,U94)</f>
        <v>343.19400999999999</v>
      </c>
      <c r="V70" s="621">
        <f>SUM(U70/T70*100)</f>
        <v>100</v>
      </c>
      <c r="W70" s="828">
        <f>SUM(W73,W76,W79,W82,W85,W88,W91,W94)</f>
        <v>492.77627000000001</v>
      </c>
      <c r="X70" s="828">
        <f>SUM(X73,X76,X79,X82,X85,X88,X91,X94)</f>
        <v>492.77627000000001</v>
      </c>
      <c r="Y70" s="621">
        <f>SUM(X70/W70*100)</f>
        <v>100</v>
      </c>
      <c r="Z70" s="646">
        <f>SUM(Z73,Z76,Z79,Z82,Z85,Z88,Z91,Z94)</f>
        <v>659.43980999999997</v>
      </c>
      <c r="AA70" s="646">
        <f>SUM(AA73,AA76,AA79,AA82,AA85,AA88,AA91,AA94)</f>
        <v>23.6</v>
      </c>
      <c r="AB70" s="453">
        <f>SUM(AB42,AB45,AB48,AB51,AB54,AB60,AB63)</f>
        <v>0</v>
      </c>
      <c r="AC70" s="646">
        <f>SUM(AC73,AC76,AC79,AC82,AC85,AC88,AC91,AC94)</f>
        <v>659.43980999999997</v>
      </c>
      <c r="AD70" s="454">
        <f>SUM(AC70/Z70*100)</f>
        <v>100</v>
      </c>
      <c r="AE70" s="646">
        <f>SUM(AE73,AE76,AE79,AE82,AE85,AE88,AE91,AE94)</f>
        <v>248.18742</v>
      </c>
      <c r="AF70" s="646">
        <f>SUM(AF73,AF76,AF79,AF82,AF85,AF88,AF91,AF94)</f>
        <v>216.91226</v>
      </c>
      <c r="AG70" s="453">
        <f>SUM(AG42,AG45,AG48,AG51,AG54,AG60,AG63)</f>
        <v>0</v>
      </c>
      <c r="AH70" s="646">
        <f>SUM(AH73,AH76,AH79,AH82,AH85,AH88,AH91,AH94)</f>
        <v>234.60342</v>
      </c>
      <c r="AI70" s="454">
        <f>SUM(AH70/AE70*100)</f>
        <v>94.5267169464109</v>
      </c>
      <c r="AJ70" s="646">
        <f>SUM(AJ73,AJ76,AJ79,AJ82,AJ85,AJ88,AJ91,AJ94)</f>
        <v>271.83709999999996</v>
      </c>
      <c r="AK70" s="453">
        <f>SUM(AK42,AK45,AK48,AK51,AK54,AK60,AK63)</f>
        <v>0</v>
      </c>
      <c r="AL70" s="453">
        <f>SUM(AL42,AL45,AL48,AL51,AL54,AL60,AL63)</f>
        <v>0</v>
      </c>
      <c r="AM70" s="646">
        <f>SUM(AM73,AM76,AM79,AM82,AM85,AM88,AM91,AM94)</f>
        <v>0</v>
      </c>
      <c r="AN70" s="454">
        <f>SUM(AM70/AJ70*100)</f>
        <v>0</v>
      </c>
      <c r="AO70" s="622">
        <f>SUM(AO73,AO76,AO79,AO82,AO85,AO88,AO91,AO94)</f>
        <v>552.83775000000003</v>
      </c>
      <c r="AP70" s="623">
        <f>SUM(AP42,AP45,AP48,AP51,AP54,AP60,AP63)</f>
        <v>0</v>
      </c>
      <c r="AQ70" s="623">
        <f>SUM(AQ42,AQ45,AQ48,AQ51,AQ54,AQ60,AQ63)</f>
        <v>0</v>
      </c>
      <c r="AR70" s="622">
        <f>SUM(AR73,AR76,AR79,AR82,AR85,AR88,AR91,AR94)</f>
        <v>0</v>
      </c>
      <c r="AS70" s="624">
        <f>SUM(AR70/AO70*100)</f>
        <v>0</v>
      </c>
      <c r="AT70" s="622">
        <f>SUM(AT73,AT76,AT79,AT82,AT85,AT88,AT91,AT94)</f>
        <v>220.91226</v>
      </c>
      <c r="AU70" s="623">
        <f>SUM(AU42,AU45,AU48,AU51,AU54,AU60,AU63)</f>
        <v>0</v>
      </c>
      <c r="AV70" s="623">
        <f>SUM(AV42,AV45,AV48,AV51,AV54,AV60,AV63)</f>
        <v>0</v>
      </c>
      <c r="AW70" s="622">
        <f>SUM(AW73,AW76,AW79,AW82,AW85,AW88,AW91,AW94)</f>
        <v>0</v>
      </c>
      <c r="AX70" s="624">
        <f>SUM(AW70/AT70*100)</f>
        <v>0</v>
      </c>
      <c r="AY70" s="622">
        <f>SUM(AY73,AY76,AY79,AY82,AY85,AY88,AY91,AY94)</f>
        <v>1487.7628599999998</v>
      </c>
      <c r="AZ70" s="622">
        <f>SUM(AZ73,AZ76,AZ79,AZ82,AZ85,AZ88,AZ91,AZ94)</f>
        <v>0</v>
      </c>
      <c r="BA70" s="368">
        <f t="shared" si="106"/>
        <v>0</v>
      </c>
      <c r="BB70" s="593"/>
    </row>
    <row r="71" spans="1:55" s="158" customFormat="1" ht="15.75" x14ac:dyDescent="0.25">
      <c r="A71" s="625"/>
      <c r="B71" s="894"/>
      <c r="C71" s="896"/>
      <c r="D71" s="178" t="s">
        <v>237</v>
      </c>
      <c r="E71" s="208">
        <f t="shared" ref="E71:E72" si="109">SUM(H71,K71,N71,Q71,T71,W71,Z71,AE71,AJ71,AO71,AT71,AY71)</f>
        <v>6908.0962599999993</v>
      </c>
      <c r="F71" s="208">
        <f t="shared" ref="F71:F72" si="110">SUM(I71,L71,O71,R71,U71,X71,AC71,AH71,AM71,AR71,AW71,AZ71)</f>
        <v>4361.1622900000002</v>
      </c>
      <c r="G71" s="526">
        <f t="shared" si="107"/>
        <v>63.131174289687742</v>
      </c>
      <c r="H71" s="310">
        <f t="shared" ref="H71:I72" si="111">SUM(H74,H77,H80,H83,H86,H89,H92,H95)</f>
        <v>270</v>
      </c>
      <c r="I71" s="310">
        <f t="shared" si="111"/>
        <v>270</v>
      </c>
      <c r="J71" s="217">
        <f>SUM(I71/H71*100)</f>
        <v>100</v>
      </c>
      <c r="K71" s="827">
        <f t="shared" ref="K71:L71" si="112">SUM(K74,K77,K80,K83,K86,K89,K92,K95)</f>
        <v>382.07226000000003</v>
      </c>
      <c r="L71" s="310">
        <f t="shared" si="112"/>
        <v>382.07226000000003</v>
      </c>
      <c r="M71" s="217">
        <f>SUM(L71/K71*100)</f>
        <v>100</v>
      </c>
      <c r="N71" s="827">
        <f t="shared" ref="N71:O71" si="113">SUM(N74,N77,N80,N83,N86,N89,N92,N95)</f>
        <v>1561.71976</v>
      </c>
      <c r="O71" s="310">
        <f t="shared" si="113"/>
        <v>1561.71976</v>
      </c>
      <c r="P71" s="311">
        <f>SUM(O71/N71*100)</f>
        <v>100</v>
      </c>
      <c r="Q71" s="828">
        <f t="shared" ref="Q71:R71" si="114">SUM(Q74,Q77,Q80,Q83,Q86,Q89,Q92,Q95)</f>
        <v>417.35676000000001</v>
      </c>
      <c r="R71" s="620">
        <f t="shared" si="114"/>
        <v>417.35676000000001</v>
      </c>
      <c r="S71" s="621">
        <f>SUM(R71/Q71*100)</f>
        <v>100</v>
      </c>
      <c r="T71" s="828">
        <f t="shared" ref="T71:U71" si="115">SUM(T74,T77,T80,T83,T86,T89,T92,T95)</f>
        <v>343.19400999999999</v>
      </c>
      <c r="U71" s="828">
        <f t="shared" si="115"/>
        <v>343.19400999999999</v>
      </c>
      <c r="V71" s="621">
        <f>SUM(U71/T71*100)</f>
        <v>100</v>
      </c>
      <c r="W71" s="828">
        <f t="shared" ref="W71:X71" si="116">SUM(W74,W77,W80,W83,W86,W89,W92,W95)</f>
        <v>492.77627000000001</v>
      </c>
      <c r="X71" s="828">
        <f t="shared" si="116"/>
        <v>492.77627000000001</v>
      </c>
      <c r="Y71" s="621">
        <f>SUM(X71/W71*100)</f>
        <v>100</v>
      </c>
      <c r="Z71" s="646">
        <f t="shared" ref="Z71:AA71" si="117">SUM(Z74,Z77,Z80,Z83,Z86,Z89,Z92,Z95)</f>
        <v>659.43980999999997</v>
      </c>
      <c r="AA71" s="646">
        <f t="shared" si="117"/>
        <v>46.424999999999997</v>
      </c>
      <c r="AB71" s="453">
        <f>SUM(AB43,AB46,AB49,AB52,AB55,AB61,AB66)</f>
        <v>0</v>
      </c>
      <c r="AC71" s="646">
        <f t="shared" ref="AC71" si="118">SUM(AC74,AC77,AC80,AC83,AC86,AC89,AC92,AC95)</f>
        <v>659.43980999999997</v>
      </c>
      <c r="AD71" s="454">
        <f>SUM(AC71/Z71*100)</f>
        <v>100</v>
      </c>
      <c r="AE71" s="646">
        <f t="shared" ref="AE71:AF71" si="119">SUM(AE74,AE77,AE80,AE83,AE86,AE89,AE92,AE95)</f>
        <v>248.18742</v>
      </c>
      <c r="AF71" s="646">
        <f t="shared" si="119"/>
        <v>0</v>
      </c>
      <c r="AG71" s="453">
        <f>SUM(AG43,AG46,AG49,AG52,AG55,AG61,AG66)</f>
        <v>0</v>
      </c>
      <c r="AH71" s="646">
        <f t="shared" ref="AH71" si="120">SUM(AH74,AH77,AH80,AH83,AH86,AH89,AH92,AH95)</f>
        <v>234.60342</v>
      </c>
      <c r="AI71" s="454">
        <f>SUM(AH71/AE71*100)</f>
        <v>94.5267169464109</v>
      </c>
      <c r="AJ71" s="646">
        <f t="shared" ref="AJ71" si="121">SUM(AJ74,AJ77,AJ80,AJ83,AJ86,AJ89,AJ92,AJ95)</f>
        <v>271.83709999999996</v>
      </c>
      <c r="AK71" s="453">
        <f>SUM(AK43,AK46,AK49,AK52,AK55,AK61,AK66)</f>
        <v>0</v>
      </c>
      <c r="AL71" s="453">
        <f>SUM(AL43,AL46,AL49,AL52,AL55,AL61,AL66)</f>
        <v>0</v>
      </c>
      <c r="AM71" s="646">
        <f t="shared" ref="AM71" si="122">SUM(AM74,AM77,AM80,AM83,AM86,AM89,AM92,AM95)</f>
        <v>0</v>
      </c>
      <c r="AN71" s="454">
        <f>SUM(AM71/AJ71*100)</f>
        <v>0</v>
      </c>
      <c r="AO71" s="622">
        <f t="shared" ref="AO71" si="123">SUM(AO74,AO77,AO80,AO83,AO86,AO89,AO92,AO95)</f>
        <v>552.83775000000003</v>
      </c>
      <c r="AP71" s="623">
        <f>SUM(AP43,AP46,AP49,AP52,AP55,AP61,AP66)</f>
        <v>0</v>
      </c>
      <c r="AQ71" s="623">
        <f>SUM(AQ43,AQ46,AQ49,AQ52,AQ55,AQ61,AQ66)</f>
        <v>0</v>
      </c>
      <c r="AR71" s="622">
        <f t="shared" ref="AR71" si="124">SUM(AR74,AR77,AR80,AR83,AR86,AR89,AR92,AR95)</f>
        <v>0</v>
      </c>
      <c r="AS71" s="624">
        <f>SUM(AR71/AO71*100)</f>
        <v>0</v>
      </c>
      <c r="AT71" s="622">
        <f t="shared" ref="AT71" si="125">SUM(AT74,AT77,AT80,AT83,AT86,AT89,AT92,AT95)</f>
        <v>220.91226</v>
      </c>
      <c r="AU71" s="623">
        <f>SUM(AU43,AU46,AU49,AU52,AU55,AU61,AU66)</f>
        <v>0</v>
      </c>
      <c r="AV71" s="623">
        <f>SUM(AV43,AV46,AV49,AV52,AV55,AV61,AV66)</f>
        <v>0</v>
      </c>
      <c r="AW71" s="622">
        <f t="shared" ref="AW71" si="126">SUM(AW74,AW77,AW80,AW83,AW86,AW89,AW92,AW95)</f>
        <v>0</v>
      </c>
      <c r="AX71" s="624">
        <f t="shared" ref="AX71:AX72" si="127">SUM(AW71/AT71*100)</f>
        <v>0</v>
      </c>
      <c r="AY71" s="622">
        <f t="shared" ref="AY71:AZ71" si="128">SUM(AY74,AY77,AY80,AY83,AY86,AY89,AY92,AY95)</f>
        <v>1487.7628599999998</v>
      </c>
      <c r="AZ71" s="622">
        <f t="shared" si="128"/>
        <v>0</v>
      </c>
      <c r="BA71" s="368">
        <f t="shared" si="106"/>
        <v>0</v>
      </c>
      <c r="BB71" s="593"/>
    </row>
    <row r="72" spans="1:55" s="158" customFormat="1" ht="78.75" x14ac:dyDescent="0.25">
      <c r="A72" s="625"/>
      <c r="B72" s="894"/>
      <c r="C72" s="896"/>
      <c r="D72" s="178" t="s">
        <v>241</v>
      </c>
      <c r="E72" s="208">
        <f t="shared" si="109"/>
        <v>2249.6247800000001</v>
      </c>
      <c r="F72" s="208">
        <f t="shared" si="110"/>
        <v>2076.4958000000001</v>
      </c>
      <c r="G72" s="526">
        <f t="shared" si="107"/>
        <v>92.304095263388774</v>
      </c>
      <c r="H72" s="310">
        <f t="shared" si="111"/>
        <v>94</v>
      </c>
      <c r="I72" s="310">
        <f t="shared" si="111"/>
        <v>94</v>
      </c>
      <c r="J72" s="217">
        <f>SUM(I72/H72*100)</f>
        <v>100</v>
      </c>
      <c r="K72" s="310">
        <f t="shared" ref="K72:L72" si="129">SUM(K75,K78,K81,K84,K87,K90,K93,K96)</f>
        <v>0</v>
      </c>
      <c r="L72" s="310">
        <f t="shared" si="129"/>
        <v>0</v>
      </c>
      <c r="M72" s="217" t="e">
        <f>SUM(L72/K72*100)</f>
        <v>#DIV/0!</v>
      </c>
      <c r="N72" s="310">
        <f t="shared" ref="N72:O72" si="130">SUM(N75,N78,N81,N84,N87,N90,N93,N96)</f>
        <v>1243</v>
      </c>
      <c r="O72" s="310">
        <f t="shared" si="130"/>
        <v>1243</v>
      </c>
      <c r="P72" s="311">
        <f>SUM(O72/N72*100)</f>
        <v>100</v>
      </c>
      <c r="Q72" s="620">
        <f t="shared" ref="Q72:R72" si="131">SUM(Q75,Q78,Q81,Q84,Q87,Q90,Q93,Q96)</f>
        <v>199.9</v>
      </c>
      <c r="R72" s="620">
        <f t="shared" si="131"/>
        <v>199.9</v>
      </c>
      <c r="S72" s="621">
        <f>SUM(R72/Q72*100)</f>
        <v>100</v>
      </c>
      <c r="T72" s="828">
        <f t="shared" ref="T72:U72" si="132">SUM(T75,T78,T81,T84,T87,T90,T93,T96)</f>
        <v>68.599999999999994</v>
      </c>
      <c r="U72" s="828">
        <f t="shared" si="132"/>
        <v>68.599999999999994</v>
      </c>
      <c r="V72" s="621">
        <f>SUM(U72/T72*100)</f>
        <v>100</v>
      </c>
      <c r="W72" s="828">
        <f t="shared" ref="W72:X72" si="133">SUM(W75,W78,W81,W84,W87,W90,W93,W96)</f>
        <v>44.9</v>
      </c>
      <c r="X72" s="828">
        <f t="shared" si="133"/>
        <v>44.9</v>
      </c>
      <c r="Y72" s="621">
        <f>SUM(X72/W72*100)</f>
        <v>100</v>
      </c>
      <c r="Z72" s="646">
        <f t="shared" ref="Z72:AA72" si="134">SUM(Z75,Z78,Z81,Z84,Z87,Z90,Z93,Z96)</f>
        <v>426.0958</v>
      </c>
      <c r="AA72" s="646">
        <f t="shared" si="134"/>
        <v>30</v>
      </c>
      <c r="AB72" s="453">
        <f>SUM(AB44,AB47,AB50,AB53,AB56,AB62,AB67)</f>
        <v>0</v>
      </c>
      <c r="AC72" s="646">
        <f t="shared" ref="AC72" si="135">SUM(AC75,AC78,AC81,AC84,AC87,AC90,AC93,AC96)</f>
        <v>426.0958</v>
      </c>
      <c r="AD72" s="454">
        <f>SUM(AC72/Z72*100)</f>
        <v>100</v>
      </c>
      <c r="AE72" s="646">
        <f t="shared" ref="AE72:AF72" si="136">SUM(AE75,AE78,AE81,AE84,AE87,AE90,AE93,AE96)</f>
        <v>25</v>
      </c>
      <c r="AF72" s="646">
        <f t="shared" si="136"/>
        <v>0</v>
      </c>
      <c r="AG72" s="453">
        <f>SUM(AG44,AG47,AG50,AG53,AG56,AG62,AG67)</f>
        <v>0</v>
      </c>
      <c r="AH72" s="646">
        <f t="shared" ref="AH72" si="137">SUM(AH75,AH78,AH81,AH84,AH87,AH90,AH93,AH96)</f>
        <v>0</v>
      </c>
      <c r="AI72" s="454">
        <f>SUM(AH72/AE72*100)</f>
        <v>0</v>
      </c>
      <c r="AJ72" s="646">
        <f t="shared" ref="AJ72" si="138">SUM(AJ75,AJ78,AJ81,AJ84,AJ87,AJ90,AJ93,AJ96)</f>
        <v>0</v>
      </c>
      <c r="AK72" s="453">
        <f>SUM(AK44,AK47,AK50,AK53,AK56,AK62,AK67)</f>
        <v>0</v>
      </c>
      <c r="AL72" s="453">
        <f>SUM(AL44,AL47,AL50,AL53,AL56,AL62,AL67)</f>
        <v>0</v>
      </c>
      <c r="AM72" s="646">
        <f t="shared" ref="AM72" si="139">SUM(AM75,AM78,AM81,AM84,AM87,AM90,AM93,AM96)</f>
        <v>0</v>
      </c>
      <c r="AN72" s="454" t="e">
        <f>SUM(AM72/AJ72*100)</f>
        <v>#DIV/0!</v>
      </c>
      <c r="AO72" s="622">
        <f t="shared" ref="AO72" si="140">SUM(AO75,AO78,AO81,AO84,AO87,AO90,AO93,AO96)</f>
        <v>0</v>
      </c>
      <c r="AP72" s="623">
        <f>SUM(AP44,AP47,AP50,AP53,AP56,AP62,AP67)</f>
        <v>0</v>
      </c>
      <c r="AQ72" s="623">
        <f>SUM(AQ44,AQ47,AQ50,AQ53,AQ56,AQ62,AQ67)</f>
        <v>0</v>
      </c>
      <c r="AR72" s="622">
        <f t="shared" ref="AR72" si="141">SUM(AR75,AR78,AR81,AR84,AR87,AR90,AR93,AR96)</f>
        <v>0</v>
      </c>
      <c r="AS72" s="624" t="e">
        <f>SUM(AR72/AO72*100)</f>
        <v>#DIV/0!</v>
      </c>
      <c r="AT72" s="622">
        <f t="shared" ref="AT72" si="142">SUM(AT75,AT78,AT81,AT84,AT87,AT90,AT93,AT96)</f>
        <v>0</v>
      </c>
      <c r="AU72" s="623">
        <f>SUM(AU44,AU47,AU50,AU53,AU56,AU62,AU67)</f>
        <v>0</v>
      </c>
      <c r="AV72" s="623">
        <f>SUM(AV44,AV47,AV50,AV53,AV56,AV62,AV67)</f>
        <v>0</v>
      </c>
      <c r="AW72" s="622">
        <f t="shared" ref="AW72" si="143">SUM(AW75,AW78,AW81,AW84,AW87,AW90,AW93,AW96)</f>
        <v>0</v>
      </c>
      <c r="AX72" s="624" t="e">
        <f t="shared" si="127"/>
        <v>#DIV/0!</v>
      </c>
      <c r="AY72" s="622">
        <f t="shared" ref="AY72:AZ72" si="144">SUM(AY75,AY78,AY81,AY84,AY87,AY90,AY93,AY96)</f>
        <v>148.12898000000001</v>
      </c>
      <c r="AZ72" s="622">
        <f t="shared" si="144"/>
        <v>0</v>
      </c>
      <c r="BA72" s="368">
        <f t="shared" si="106"/>
        <v>0</v>
      </c>
      <c r="BB72" s="593"/>
    </row>
    <row r="73" spans="1:55" ht="15.75" x14ac:dyDescent="0.25">
      <c r="A73" s="168" t="s">
        <v>279</v>
      </c>
      <c r="B73" s="889" t="s">
        <v>349</v>
      </c>
      <c r="C73" s="891" t="s">
        <v>250</v>
      </c>
      <c r="D73" s="180" t="s">
        <v>5</v>
      </c>
      <c r="E73" s="201">
        <f t="shared" ref="E73:F75" si="145">SUM(H73,K73,N73,Q73,T73,W73,Z73,AE73,AJ73,AO73,AT73,AY73)</f>
        <v>792</v>
      </c>
      <c r="F73" s="201">
        <f t="shared" si="145"/>
        <v>0</v>
      </c>
      <c r="G73" s="205">
        <f t="shared" si="107"/>
        <v>0</v>
      </c>
      <c r="H73" s="295"/>
      <c r="I73" s="295"/>
      <c r="J73" s="296"/>
      <c r="K73" s="295"/>
      <c r="L73" s="295"/>
      <c r="M73" s="295"/>
      <c r="N73" s="295"/>
      <c r="O73" s="295"/>
      <c r="P73" s="297"/>
      <c r="Q73" s="347"/>
      <c r="R73" s="347"/>
      <c r="S73" s="347"/>
      <c r="T73" s="347"/>
      <c r="U73" s="347"/>
      <c r="V73" s="347"/>
      <c r="W73" s="347"/>
      <c r="X73" s="347"/>
      <c r="Y73" s="347"/>
      <c r="Z73" s="432"/>
      <c r="AA73" s="419"/>
      <c r="AB73" s="420"/>
      <c r="AC73" s="432"/>
      <c r="AD73" s="422"/>
      <c r="AE73" s="432"/>
      <c r="AF73" s="419"/>
      <c r="AG73" s="420"/>
      <c r="AH73" s="421"/>
      <c r="AI73" s="422"/>
      <c r="AJ73" s="432"/>
      <c r="AK73" s="419"/>
      <c r="AL73" s="420"/>
      <c r="AM73" s="421"/>
      <c r="AN73" s="422"/>
      <c r="AO73" s="237"/>
      <c r="AP73" s="237"/>
      <c r="AQ73" s="237"/>
      <c r="AR73" s="237"/>
      <c r="AS73" s="237"/>
      <c r="AT73" s="237"/>
      <c r="AU73" s="237"/>
      <c r="AV73" s="237"/>
      <c r="AW73" s="237"/>
      <c r="AX73" s="237"/>
      <c r="AY73" s="239">
        <v>792</v>
      </c>
      <c r="AZ73" s="240"/>
      <c r="BA73" s="238">
        <f t="shared" si="106"/>
        <v>0</v>
      </c>
      <c r="BB73" s="145"/>
    </row>
    <row r="74" spans="1:55" ht="23.25" customHeight="1" x14ac:dyDescent="0.25">
      <c r="A74" s="170"/>
      <c r="B74" s="890"/>
      <c r="C74" s="892"/>
      <c r="D74" s="176" t="s">
        <v>237</v>
      </c>
      <c r="E74" s="201">
        <f t="shared" si="145"/>
        <v>792</v>
      </c>
      <c r="F74" s="201">
        <f t="shared" si="145"/>
        <v>0</v>
      </c>
      <c r="G74" s="205">
        <f t="shared" si="107"/>
        <v>0</v>
      </c>
      <c r="H74" s="300"/>
      <c r="I74" s="300"/>
      <c r="J74" s="301"/>
      <c r="K74" s="300"/>
      <c r="L74" s="300"/>
      <c r="M74" s="300"/>
      <c r="N74" s="300"/>
      <c r="O74" s="300"/>
      <c r="P74" s="302"/>
      <c r="Q74" s="349"/>
      <c r="R74" s="349"/>
      <c r="S74" s="349"/>
      <c r="T74" s="349"/>
      <c r="U74" s="349"/>
      <c r="V74" s="349"/>
      <c r="W74" s="349"/>
      <c r="X74" s="349"/>
      <c r="Y74" s="349"/>
      <c r="Z74" s="434"/>
      <c r="AA74" s="425"/>
      <c r="AB74" s="426"/>
      <c r="AC74" s="434"/>
      <c r="AD74" s="435"/>
      <c r="AE74" s="434"/>
      <c r="AF74" s="425"/>
      <c r="AG74" s="426"/>
      <c r="AH74" s="427"/>
      <c r="AI74" s="435"/>
      <c r="AJ74" s="434"/>
      <c r="AK74" s="425"/>
      <c r="AL74" s="426"/>
      <c r="AM74" s="427"/>
      <c r="AN74" s="435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9">
        <v>792</v>
      </c>
      <c r="AZ74" s="239"/>
      <c r="BA74" s="238">
        <f t="shared" si="106"/>
        <v>0</v>
      </c>
      <c r="BB74" s="172"/>
    </row>
    <row r="75" spans="1:55" ht="189.75" customHeight="1" x14ac:dyDescent="0.25">
      <c r="A75" s="170"/>
      <c r="B75" s="890"/>
      <c r="C75" s="892"/>
      <c r="D75" s="176" t="s">
        <v>241</v>
      </c>
      <c r="E75" s="201">
        <f t="shared" si="145"/>
        <v>0</v>
      </c>
      <c r="F75" s="201">
        <f t="shared" si="145"/>
        <v>0</v>
      </c>
      <c r="G75" s="205" t="e">
        <f t="shared" si="107"/>
        <v>#DIV/0!</v>
      </c>
      <c r="H75" s="303"/>
      <c r="I75" s="303"/>
      <c r="J75" s="304"/>
      <c r="K75" s="303"/>
      <c r="L75" s="303"/>
      <c r="M75" s="303"/>
      <c r="N75" s="303"/>
      <c r="O75" s="303"/>
      <c r="P75" s="305"/>
      <c r="Q75" s="350"/>
      <c r="R75" s="350"/>
      <c r="S75" s="350"/>
      <c r="T75" s="350"/>
      <c r="U75" s="350"/>
      <c r="V75" s="350"/>
      <c r="W75" s="350"/>
      <c r="X75" s="350"/>
      <c r="Y75" s="350"/>
      <c r="Z75" s="428"/>
      <c r="AA75" s="429"/>
      <c r="AB75" s="430"/>
      <c r="AC75" s="428"/>
      <c r="AD75" s="436"/>
      <c r="AE75" s="428"/>
      <c r="AF75" s="429"/>
      <c r="AG75" s="430"/>
      <c r="AH75" s="431"/>
      <c r="AI75" s="436"/>
      <c r="AJ75" s="428"/>
      <c r="AK75" s="429"/>
      <c r="AL75" s="430"/>
      <c r="AM75" s="431"/>
      <c r="AN75" s="436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9"/>
      <c r="AZ75" s="238">
        <v>0</v>
      </c>
      <c r="BA75" s="238" t="e">
        <f t="shared" si="106"/>
        <v>#DIV/0!</v>
      </c>
      <c r="BB75" s="172"/>
    </row>
    <row r="76" spans="1:55" ht="15.75" x14ac:dyDescent="0.25">
      <c r="A76" s="168" t="s">
        <v>280</v>
      </c>
      <c r="B76" s="889" t="s">
        <v>350</v>
      </c>
      <c r="C76" s="891" t="s">
        <v>250</v>
      </c>
      <c r="D76" s="180" t="s">
        <v>5</v>
      </c>
      <c r="E76" s="203">
        <f t="shared" ref="E76:E85" si="146">SUM(H76,K76,N76,Q76,T76,W76,Z76,AE76,AJ76,AO76,AT76,AY76)</f>
        <v>2603.0514800000001</v>
      </c>
      <c r="F76" s="203">
        <f t="shared" ref="F76:F82" si="147">SUM(I76,L76,O76,R76,U76,X76,AC76,AH76,AM76,AR76,AW76,AZ76)</f>
        <v>1518.3858200000002</v>
      </c>
      <c r="G76" s="205">
        <f t="shared" si="107"/>
        <v>58.330994667842681</v>
      </c>
      <c r="H76" s="517">
        <v>0</v>
      </c>
      <c r="I76" s="298"/>
      <c r="J76" s="307" t="e">
        <f t="shared" ref="J76:J84" si="148">SUM(I76/H76*100%)</f>
        <v>#DIV/0!</v>
      </c>
      <c r="K76" s="370">
        <v>216.91226</v>
      </c>
      <c r="L76" s="370">
        <v>216.91226</v>
      </c>
      <c r="M76" s="270">
        <f t="shared" ref="M76:M84" si="149">SUM(L76/K76*100%)</f>
        <v>1</v>
      </c>
      <c r="N76" s="370">
        <v>216.91226</v>
      </c>
      <c r="O76" s="370">
        <v>216.91226</v>
      </c>
      <c r="P76" s="270">
        <f t="shared" ref="P76:P87" si="150">SUM(O76/N76*100%)</f>
        <v>1</v>
      </c>
      <c r="Q76" s="352">
        <v>216.91226</v>
      </c>
      <c r="R76" s="352">
        <v>216.91226</v>
      </c>
      <c r="S76" s="535">
        <f t="shared" ref="S76:S90" si="151">SUM(R76/Q76*100)</f>
        <v>100</v>
      </c>
      <c r="T76" s="352">
        <v>216.91226</v>
      </c>
      <c r="U76" s="352">
        <v>216.91226</v>
      </c>
      <c r="V76" s="373">
        <f>SUM(U76/T76*100)</f>
        <v>100</v>
      </c>
      <c r="W76" s="352">
        <v>216.91226</v>
      </c>
      <c r="X76" s="352">
        <v>216.91226</v>
      </c>
      <c r="Y76" s="351">
        <f>SUM(X76/W76*100)</f>
        <v>100</v>
      </c>
      <c r="Z76" s="442">
        <v>216.91226</v>
      </c>
      <c r="AA76" s="442"/>
      <c r="AB76" s="442"/>
      <c r="AC76" s="442">
        <v>216.91226</v>
      </c>
      <c r="AD76" s="445">
        <f t="shared" ref="AD76:AD89" si="152">SUM(AC76/Z76*100)</f>
        <v>100</v>
      </c>
      <c r="AE76" s="442">
        <v>216.91226</v>
      </c>
      <c r="AF76" s="442">
        <v>216.91226</v>
      </c>
      <c r="AG76" s="442">
        <v>216.91226</v>
      </c>
      <c r="AH76" s="442">
        <v>216.91226</v>
      </c>
      <c r="AI76" s="445">
        <f t="shared" ref="AI76:AI83" si="153">SUM(AH76/AE76*100)</f>
        <v>100</v>
      </c>
      <c r="AJ76" s="442">
        <v>216.91226</v>
      </c>
      <c r="AK76" s="443"/>
      <c r="AL76" s="444"/>
      <c r="AM76" s="442"/>
      <c r="AN76" s="445">
        <f t="shared" ref="AN76:AN84" si="154">SUM(AM76/AJ76*100)</f>
        <v>0</v>
      </c>
      <c r="AO76" s="242">
        <v>216.91226</v>
      </c>
      <c r="AP76" s="238"/>
      <c r="AQ76" s="238"/>
      <c r="AR76" s="242"/>
      <c r="AS76" s="238">
        <f>SUM(AR76/AO76*100)</f>
        <v>0</v>
      </c>
      <c r="AT76" s="242">
        <v>216.91226</v>
      </c>
      <c r="AU76" s="238"/>
      <c r="AV76" s="238"/>
      <c r="AW76" s="242"/>
      <c r="AX76" s="238">
        <f>SUM(AW76/AT76*100)</f>
        <v>0</v>
      </c>
      <c r="AY76" s="242">
        <v>433.92887999999999</v>
      </c>
      <c r="AZ76" s="524"/>
      <c r="BA76" s="238">
        <f t="shared" si="106"/>
        <v>0</v>
      </c>
      <c r="BB76" s="172"/>
      <c r="BC76" s="757" t="s">
        <v>356</v>
      </c>
    </row>
    <row r="77" spans="1:55" ht="15.75" x14ac:dyDescent="0.25">
      <c r="A77" s="170"/>
      <c r="B77" s="890"/>
      <c r="C77" s="892"/>
      <c r="D77" s="176" t="s">
        <v>237</v>
      </c>
      <c r="E77" s="203">
        <f t="shared" si="146"/>
        <v>2603.0514800000001</v>
      </c>
      <c r="F77" s="203">
        <f t="shared" si="147"/>
        <v>1518.3858200000002</v>
      </c>
      <c r="G77" s="205">
        <f t="shared" si="107"/>
        <v>58.330994667842681</v>
      </c>
      <c r="H77" s="517">
        <v>0</v>
      </c>
      <c r="I77" s="298"/>
      <c r="J77" s="307" t="e">
        <f t="shared" si="148"/>
        <v>#DIV/0!</v>
      </c>
      <c r="K77" s="370">
        <v>216.91226</v>
      </c>
      <c r="L77" s="370">
        <v>216.91226</v>
      </c>
      <c r="M77" s="270">
        <f t="shared" si="149"/>
        <v>1</v>
      </c>
      <c r="N77" s="370">
        <v>216.91226</v>
      </c>
      <c r="O77" s="370">
        <v>216.91226</v>
      </c>
      <c r="P77" s="270">
        <f t="shared" si="150"/>
        <v>1</v>
      </c>
      <c r="Q77" s="352">
        <v>216.91226</v>
      </c>
      <c r="R77" s="352">
        <v>216.91226</v>
      </c>
      <c r="S77" s="351">
        <f t="shared" si="151"/>
        <v>100</v>
      </c>
      <c r="T77" s="352">
        <v>216.91226</v>
      </c>
      <c r="U77" s="352">
        <v>216.91226</v>
      </c>
      <c r="V77" s="373">
        <f>SUM(U77/T77*100)</f>
        <v>100</v>
      </c>
      <c r="W77" s="352">
        <v>216.91226</v>
      </c>
      <c r="X77" s="352">
        <v>216.91226</v>
      </c>
      <c r="Y77" s="351">
        <f>SUM(X77/W77*100)</f>
        <v>100</v>
      </c>
      <c r="Z77" s="442">
        <v>216.91226</v>
      </c>
      <c r="AA77" s="442"/>
      <c r="AB77" s="442"/>
      <c r="AC77" s="442">
        <v>216.91226</v>
      </c>
      <c r="AD77" s="445">
        <f t="shared" si="152"/>
        <v>100</v>
      </c>
      <c r="AE77" s="442">
        <v>216.91226</v>
      </c>
      <c r="AF77" s="442"/>
      <c r="AG77" s="442"/>
      <c r="AH77" s="442">
        <v>216.91226</v>
      </c>
      <c r="AI77" s="445">
        <f t="shared" si="153"/>
        <v>100</v>
      </c>
      <c r="AJ77" s="442">
        <v>216.91226</v>
      </c>
      <c r="AK77" s="443"/>
      <c r="AL77" s="444"/>
      <c r="AM77" s="442"/>
      <c r="AN77" s="445">
        <f t="shared" si="154"/>
        <v>0</v>
      </c>
      <c r="AO77" s="242">
        <v>216.91226</v>
      </c>
      <c r="AP77" s="238"/>
      <c r="AQ77" s="238"/>
      <c r="AR77" s="242"/>
      <c r="AS77" s="238">
        <f>SUM(AR77/AO77*100)</f>
        <v>0</v>
      </c>
      <c r="AT77" s="242">
        <v>216.91226</v>
      </c>
      <c r="AU77" s="238"/>
      <c r="AV77" s="238"/>
      <c r="AW77" s="242"/>
      <c r="AX77" s="238">
        <f>SUM(AW77/AT77*100)</f>
        <v>0</v>
      </c>
      <c r="AY77" s="242">
        <v>433.92887999999999</v>
      </c>
      <c r="AZ77" s="524"/>
      <c r="BA77" s="238">
        <f t="shared" si="106"/>
        <v>0</v>
      </c>
      <c r="BB77" s="172"/>
      <c r="BC77" s="214">
        <v>1092348.52</v>
      </c>
    </row>
    <row r="78" spans="1:55" ht="83.25" customHeight="1" x14ac:dyDescent="0.25">
      <c r="A78" s="170"/>
      <c r="B78" s="890"/>
      <c r="C78" s="892"/>
      <c r="D78" s="176" t="s">
        <v>241</v>
      </c>
      <c r="E78" s="201">
        <f t="shared" si="146"/>
        <v>0</v>
      </c>
      <c r="F78" s="203">
        <f t="shared" si="147"/>
        <v>0</v>
      </c>
      <c r="G78" s="205" t="e">
        <f t="shared" si="107"/>
        <v>#DIV/0!</v>
      </c>
      <c r="H78" s="298">
        <v>0</v>
      </c>
      <c r="I78" s="298"/>
      <c r="J78" s="307" t="e">
        <f t="shared" si="148"/>
        <v>#DIV/0!</v>
      </c>
      <c r="K78" s="370"/>
      <c r="L78" s="370"/>
      <c r="M78" s="270" t="e">
        <f t="shared" si="149"/>
        <v>#DIV/0!</v>
      </c>
      <c r="N78" s="370"/>
      <c r="O78" s="370"/>
      <c r="P78" s="270" t="e">
        <f t="shared" si="150"/>
        <v>#DIV/0!</v>
      </c>
      <c r="Q78" s="352"/>
      <c r="R78" s="352"/>
      <c r="S78" s="351" t="e">
        <f t="shared" si="151"/>
        <v>#DIV/0!</v>
      </c>
      <c r="T78" s="352"/>
      <c r="U78" s="352"/>
      <c r="V78" s="373" t="e">
        <f>SUM(U78/T78*100)</f>
        <v>#DIV/0!</v>
      </c>
      <c r="W78" s="352"/>
      <c r="X78" s="352"/>
      <c r="Y78" s="351" t="e">
        <f>SUM(X78/W78*100)</f>
        <v>#DIV/0!</v>
      </c>
      <c r="Z78" s="442"/>
      <c r="AA78" s="442"/>
      <c r="AB78" s="442"/>
      <c r="AC78" s="442"/>
      <c r="AD78" s="445" t="e">
        <f t="shared" si="152"/>
        <v>#DIV/0!</v>
      </c>
      <c r="AE78" s="442"/>
      <c r="AF78" s="442"/>
      <c r="AG78" s="442"/>
      <c r="AH78" s="442"/>
      <c r="AI78" s="445" t="e">
        <f t="shared" si="153"/>
        <v>#DIV/0!</v>
      </c>
      <c r="AJ78" s="442"/>
      <c r="AK78" s="443"/>
      <c r="AL78" s="444"/>
      <c r="AM78" s="442"/>
      <c r="AN78" s="445" t="e">
        <f t="shared" si="154"/>
        <v>#DIV/0!</v>
      </c>
      <c r="AO78" s="242"/>
      <c r="AP78" s="238"/>
      <c r="AQ78" s="238"/>
      <c r="AR78" s="242"/>
      <c r="AS78" s="238" t="e">
        <f>SUM(AR78/AO78*100)</f>
        <v>#DIV/0!</v>
      </c>
      <c r="AT78" s="242"/>
      <c r="AU78" s="238"/>
      <c r="AV78" s="238"/>
      <c r="AW78" s="242"/>
      <c r="AX78" s="238" t="e">
        <f>SUM(AW78/AT78*100)</f>
        <v>#DIV/0!</v>
      </c>
      <c r="AY78" s="242"/>
      <c r="AZ78" s="242"/>
      <c r="BA78" s="238" t="e">
        <f t="shared" si="106"/>
        <v>#DIV/0!</v>
      </c>
      <c r="BB78" s="172"/>
    </row>
    <row r="79" spans="1:55" ht="18.75" customHeight="1" x14ac:dyDescent="0.25">
      <c r="A79" s="168" t="s">
        <v>281</v>
      </c>
      <c r="B79" s="941" t="s">
        <v>353</v>
      </c>
      <c r="C79" s="891" t="s">
        <v>250</v>
      </c>
      <c r="D79" s="180" t="s">
        <v>5</v>
      </c>
      <c r="E79" s="203">
        <f t="shared" si="146"/>
        <v>67.42</v>
      </c>
      <c r="F79" s="584">
        <f t="shared" si="147"/>
        <v>27.48807</v>
      </c>
      <c r="G79" s="205">
        <f t="shared" si="107"/>
        <v>40.771388312073569</v>
      </c>
      <c r="H79" s="370">
        <v>0</v>
      </c>
      <c r="I79" s="370">
        <v>0</v>
      </c>
      <c r="J79" s="270" t="e">
        <f t="shared" si="148"/>
        <v>#DIV/0!</v>
      </c>
      <c r="K79" s="820">
        <v>0.16</v>
      </c>
      <c r="L79" s="370">
        <v>0.16</v>
      </c>
      <c r="M79" s="270">
        <f t="shared" si="149"/>
        <v>1</v>
      </c>
      <c r="N79" s="820">
        <v>1.8075000000000001</v>
      </c>
      <c r="O79" s="370">
        <v>1.8075000000000001</v>
      </c>
      <c r="P79" s="270">
        <f t="shared" si="150"/>
        <v>1</v>
      </c>
      <c r="Q79" s="352">
        <v>0.54449999999999998</v>
      </c>
      <c r="R79" s="352">
        <v>0.54449999999999998</v>
      </c>
      <c r="S79" s="351">
        <f t="shared" si="151"/>
        <v>100</v>
      </c>
      <c r="T79" s="541">
        <v>1.2817499999999999</v>
      </c>
      <c r="U79" s="541">
        <v>1.2817499999999999</v>
      </c>
      <c r="V79" s="346">
        <f t="shared" ref="V79:V89" si="155">SUM(U79/T79*100%)</f>
        <v>1</v>
      </c>
      <c r="W79" s="352">
        <v>20.996410000000001</v>
      </c>
      <c r="X79" s="352">
        <v>20.996410000000001</v>
      </c>
      <c r="Y79" s="346">
        <f t="shared" ref="Y79:Y90" si="156">SUM(X79/W79*100%)</f>
        <v>1</v>
      </c>
      <c r="Z79" s="446">
        <v>6.7499999999999999E-3</v>
      </c>
      <c r="AA79" s="447"/>
      <c r="AB79" s="448"/>
      <c r="AC79" s="446">
        <v>6.7499999999999999E-3</v>
      </c>
      <c r="AD79" s="452">
        <f t="shared" si="152"/>
        <v>100</v>
      </c>
      <c r="AE79" s="489">
        <v>1.2751600000000001</v>
      </c>
      <c r="AF79" s="447"/>
      <c r="AG79" s="448"/>
      <c r="AH79" s="489">
        <v>2.69116</v>
      </c>
      <c r="AI79" s="552">
        <f t="shared" si="153"/>
        <v>211.04488848458232</v>
      </c>
      <c r="AJ79" s="489">
        <v>4.9248399999999997</v>
      </c>
      <c r="AK79" s="419"/>
      <c r="AL79" s="420"/>
      <c r="AM79" s="488"/>
      <c r="AN79" s="452">
        <f t="shared" si="154"/>
        <v>0</v>
      </c>
      <c r="AO79" s="242">
        <v>18.71809</v>
      </c>
      <c r="AP79" s="237"/>
      <c r="AQ79" s="237"/>
      <c r="AR79" s="242"/>
      <c r="AS79" s="237">
        <f>SUM(AR79/AO79*100)</f>
        <v>0</v>
      </c>
      <c r="AT79" s="529">
        <v>4</v>
      </c>
      <c r="AU79" s="528"/>
      <c r="AV79" s="528"/>
      <c r="AW79" s="529"/>
      <c r="AX79" s="583">
        <f>SUM(AW79/AT79*100)</f>
        <v>0</v>
      </c>
      <c r="AY79" s="241">
        <v>13.705</v>
      </c>
      <c r="AZ79" s="527"/>
      <c r="BA79" s="239">
        <f t="shared" si="106"/>
        <v>0</v>
      </c>
      <c r="BB79" s="500"/>
    </row>
    <row r="80" spans="1:55" ht="21.75" customHeight="1" x14ac:dyDescent="0.25">
      <c r="A80" s="170"/>
      <c r="B80" s="942"/>
      <c r="C80" s="892"/>
      <c r="D80" s="176" t="s">
        <v>237</v>
      </c>
      <c r="E80" s="203">
        <f t="shared" si="146"/>
        <v>67.42</v>
      </c>
      <c r="F80" s="584">
        <f t="shared" si="147"/>
        <v>27.48807</v>
      </c>
      <c r="G80" s="205">
        <f t="shared" si="107"/>
        <v>40.771388312073569</v>
      </c>
      <c r="H80" s="370">
        <v>0</v>
      </c>
      <c r="I80" s="370">
        <v>0</v>
      </c>
      <c r="J80" s="270" t="e">
        <f t="shared" si="148"/>
        <v>#DIV/0!</v>
      </c>
      <c r="K80" s="820">
        <v>0.16</v>
      </c>
      <c r="L80" s="370">
        <v>0.16</v>
      </c>
      <c r="M80" s="270">
        <f t="shared" si="149"/>
        <v>1</v>
      </c>
      <c r="N80" s="820">
        <v>1.8075000000000001</v>
      </c>
      <c r="O80" s="370">
        <v>1.8075000000000001</v>
      </c>
      <c r="P80" s="270">
        <f t="shared" si="150"/>
        <v>1</v>
      </c>
      <c r="Q80" s="352">
        <v>0.54449999999999998</v>
      </c>
      <c r="R80" s="352">
        <v>0.54449999999999998</v>
      </c>
      <c r="S80" s="351">
        <f t="shared" si="151"/>
        <v>100</v>
      </c>
      <c r="T80" s="541">
        <v>1.2817499999999999</v>
      </c>
      <c r="U80" s="541">
        <v>1.2817499999999999</v>
      </c>
      <c r="V80" s="346">
        <f t="shared" si="155"/>
        <v>1</v>
      </c>
      <c r="W80" s="352">
        <v>20.996410000000001</v>
      </c>
      <c r="X80" s="352">
        <v>20.996410000000001</v>
      </c>
      <c r="Y80" s="346">
        <f t="shared" si="156"/>
        <v>1</v>
      </c>
      <c r="Z80" s="446">
        <v>6.7499999999999999E-3</v>
      </c>
      <c r="AA80" s="447"/>
      <c r="AB80" s="448"/>
      <c r="AC80" s="446">
        <v>6.7499999999999999E-3</v>
      </c>
      <c r="AD80" s="452">
        <f t="shared" si="152"/>
        <v>100</v>
      </c>
      <c r="AE80" s="489">
        <v>1.2751600000000001</v>
      </c>
      <c r="AF80" s="447"/>
      <c r="AG80" s="448"/>
      <c r="AH80" s="489">
        <v>2.69116</v>
      </c>
      <c r="AI80" s="552">
        <f t="shared" si="153"/>
        <v>211.04488848458232</v>
      </c>
      <c r="AJ80" s="489">
        <v>4.9248399999999997</v>
      </c>
      <c r="AK80" s="419"/>
      <c r="AL80" s="420"/>
      <c r="AM80" s="488"/>
      <c r="AN80" s="452">
        <f t="shared" si="154"/>
        <v>0</v>
      </c>
      <c r="AO80" s="242">
        <v>18.71809</v>
      </c>
      <c r="AP80" s="237"/>
      <c r="AQ80" s="237"/>
      <c r="AR80" s="242"/>
      <c r="AS80" s="237">
        <f>SUM(AR80/AO80*100)</f>
        <v>0</v>
      </c>
      <c r="AT80" s="529">
        <v>4</v>
      </c>
      <c r="AU80" s="528"/>
      <c r="AV80" s="528"/>
      <c r="AW80" s="529"/>
      <c r="AX80" s="583">
        <f>SUM(AW80/AT80*100)</f>
        <v>0</v>
      </c>
      <c r="AY80" s="241">
        <v>13.705</v>
      </c>
      <c r="AZ80" s="527"/>
      <c r="BA80" s="239">
        <f t="shared" si="106"/>
        <v>0</v>
      </c>
      <c r="BB80" s="588"/>
    </row>
    <row r="81" spans="1:56" ht="87.75" customHeight="1" x14ac:dyDescent="0.25">
      <c r="A81" s="170"/>
      <c r="B81" s="942"/>
      <c r="C81" s="892"/>
      <c r="D81" s="176" t="s">
        <v>241</v>
      </c>
      <c r="E81" s="203">
        <f t="shared" si="146"/>
        <v>0</v>
      </c>
      <c r="F81" s="203">
        <f t="shared" si="147"/>
        <v>0</v>
      </c>
      <c r="G81" s="205" t="e">
        <f t="shared" si="107"/>
        <v>#DIV/0!</v>
      </c>
      <c r="H81" s="308"/>
      <c r="I81" s="308"/>
      <c r="J81" s="270" t="e">
        <f t="shared" si="148"/>
        <v>#DIV/0!</v>
      </c>
      <c r="K81" s="295"/>
      <c r="L81" s="295"/>
      <c r="M81" s="270" t="e">
        <f t="shared" si="149"/>
        <v>#DIV/0!</v>
      </c>
      <c r="N81" s="295"/>
      <c r="O81" s="295"/>
      <c r="P81" s="270" t="e">
        <f t="shared" si="150"/>
        <v>#DIV/0!</v>
      </c>
      <c r="Q81" s="347"/>
      <c r="R81" s="347"/>
      <c r="S81" s="351" t="e">
        <f t="shared" si="151"/>
        <v>#DIV/0!</v>
      </c>
      <c r="T81" s="347"/>
      <c r="U81" s="347"/>
      <c r="V81" s="346" t="e">
        <f t="shared" si="155"/>
        <v>#DIV/0!</v>
      </c>
      <c r="W81" s="347"/>
      <c r="X81" s="347"/>
      <c r="Y81" s="346" t="e">
        <f t="shared" si="156"/>
        <v>#DIV/0!</v>
      </c>
      <c r="Z81" s="428"/>
      <c r="AA81" s="429"/>
      <c r="AB81" s="430"/>
      <c r="AC81" s="428"/>
      <c r="AD81" s="452" t="e">
        <f t="shared" si="152"/>
        <v>#DIV/0!</v>
      </c>
      <c r="AE81" s="434"/>
      <c r="AF81" s="429"/>
      <c r="AG81" s="430"/>
      <c r="AH81" s="431"/>
      <c r="AI81" s="445" t="e">
        <f t="shared" si="153"/>
        <v>#DIV/0!</v>
      </c>
      <c r="AJ81" s="428">
        <v>0</v>
      </c>
      <c r="AK81" s="429"/>
      <c r="AL81" s="430"/>
      <c r="AM81" s="431"/>
      <c r="AN81" s="445" t="e">
        <f t="shared" si="154"/>
        <v>#DIV/0!</v>
      </c>
      <c r="AO81" s="238"/>
      <c r="AP81" s="238"/>
      <c r="AQ81" s="238"/>
      <c r="AR81" s="238"/>
      <c r="AT81" s="238"/>
      <c r="AU81" s="238"/>
      <c r="AV81" s="238"/>
      <c r="AW81" s="238"/>
      <c r="AX81" s="238"/>
      <c r="AY81" s="524"/>
      <c r="AZ81" s="530"/>
      <c r="BA81" s="239" t="e">
        <f t="shared" si="106"/>
        <v>#DIV/0!</v>
      </c>
      <c r="BB81" s="172"/>
    </row>
    <row r="82" spans="1:56" ht="18.75" customHeight="1" x14ac:dyDescent="0.25">
      <c r="A82" s="168" t="s">
        <v>282</v>
      </c>
      <c r="B82" s="889" t="s">
        <v>277</v>
      </c>
      <c r="C82" s="891" t="s">
        <v>250</v>
      </c>
      <c r="D82" s="180" t="s">
        <v>5</v>
      </c>
      <c r="E82" s="203">
        <f t="shared" si="146"/>
        <v>850</v>
      </c>
      <c r="F82" s="203">
        <f t="shared" si="147"/>
        <v>585</v>
      </c>
      <c r="G82" s="205">
        <f t="shared" si="107"/>
        <v>68.82352941176471</v>
      </c>
      <c r="H82" s="517">
        <v>230</v>
      </c>
      <c r="I82" s="517">
        <v>230</v>
      </c>
      <c r="J82" s="270">
        <f t="shared" si="148"/>
        <v>1</v>
      </c>
      <c r="K82" s="517">
        <v>165</v>
      </c>
      <c r="L82" s="517">
        <v>165</v>
      </c>
      <c r="M82" s="309">
        <f t="shared" si="149"/>
        <v>1</v>
      </c>
      <c r="N82" s="517">
        <v>100</v>
      </c>
      <c r="O82" s="517">
        <v>100</v>
      </c>
      <c r="P82" s="270">
        <f t="shared" si="150"/>
        <v>1</v>
      </c>
      <c r="Q82" s="819">
        <v>0</v>
      </c>
      <c r="R82" s="819">
        <v>0</v>
      </c>
      <c r="S82" s="355" t="e">
        <f t="shared" si="151"/>
        <v>#DIV/0!</v>
      </c>
      <c r="T82" s="374">
        <v>45</v>
      </c>
      <c r="U82" s="374">
        <v>45</v>
      </c>
      <c r="V82" s="346">
        <f t="shared" si="155"/>
        <v>1</v>
      </c>
      <c r="W82" s="374">
        <v>0</v>
      </c>
      <c r="X82" s="374">
        <v>0</v>
      </c>
      <c r="Y82" s="346" t="e">
        <f t="shared" si="156"/>
        <v>#DIV/0!</v>
      </c>
      <c r="Z82" s="812">
        <v>30</v>
      </c>
      <c r="AA82" s="447"/>
      <c r="AB82" s="448"/>
      <c r="AC82" s="440">
        <v>30</v>
      </c>
      <c r="AD82" s="452">
        <f t="shared" si="152"/>
        <v>100</v>
      </c>
      <c r="AE82" s="476">
        <v>30</v>
      </c>
      <c r="AF82" s="419"/>
      <c r="AG82" s="420"/>
      <c r="AH82" s="475">
        <v>15</v>
      </c>
      <c r="AI82" s="552">
        <f t="shared" si="153"/>
        <v>50</v>
      </c>
      <c r="AJ82" s="449">
        <v>50</v>
      </c>
      <c r="AK82" s="419"/>
      <c r="AL82" s="420"/>
      <c r="AM82" s="553"/>
      <c r="AN82" s="445">
        <f t="shared" si="154"/>
        <v>0</v>
      </c>
      <c r="AO82" s="239">
        <v>100</v>
      </c>
      <c r="AP82" s="238"/>
      <c r="AQ82" s="238"/>
      <c r="AR82" s="239"/>
      <c r="AS82" s="238">
        <f>SUM(AR82/AO82*100)</f>
        <v>0</v>
      </c>
      <c r="AT82" s="241"/>
      <c r="AU82" s="237"/>
      <c r="AV82" s="237"/>
      <c r="AW82" s="239"/>
      <c r="AX82" s="583" t="e">
        <f>SUM(AW82/AT82*100)</f>
        <v>#DIV/0!</v>
      </c>
      <c r="AY82" s="242">
        <v>100</v>
      </c>
      <c r="AZ82" s="240"/>
      <c r="BA82" s="239">
        <f t="shared" si="106"/>
        <v>0</v>
      </c>
      <c r="BB82" s="889"/>
    </row>
    <row r="83" spans="1:56" ht="21.75" customHeight="1" x14ac:dyDescent="0.25">
      <c r="A83" s="170"/>
      <c r="B83" s="890"/>
      <c r="C83" s="892"/>
      <c r="D83" s="176" t="s">
        <v>237</v>
      </c>
      <c r="E83" s="203">
        <f t="shared" si="146"/>
        <v>850</v>
      </c>
      <c r="F83" s="203">
        <f t="shared" ref="F83" si="157">SUM(I83,L83,O83,R83,U83,X83,AC83,AH83,AM83,AR83,AW83,AZ83)</f>
        <v>585</v>
      </c>
      <c r="G83" s="205">
        <f t="shared" si="107"/>
        <v>68.82352941176471</v>
      </c>
      <c r="H83" s="517">
        <v>230</v>
      </c>
      <c r="I83" s="517">
        <v>230</v>
      </c>
      <c r="J83" s="270">
        <f t="shared" si="148"/>
        <v>1</v>
      </c>
      <c r="K83" s="517">
        <v>165</v>
      </c>
      <c r="L83" s="517">
        <v>165</v>
      </c>
      <c r="M83" s="309">
        <f t="shared" ref="M83" si="158">SUM(L83/K83*100%)</f>
        <v>1</v>
      </c>
      <c r="N83" s="517">
        <v>100</v>
      </c>
      <c r="O83" s="517">
        <v>100</v>
      </c>
      <c r="P83" s="270">
        <f t="shared" ref="P83" si="159">SUM(O83/N83*100%)</f>
        <v>1</v>
      </c>
      <c r="Q83" s="819">
        <v>0</v>
      </c>
      <c r="R83" s="819">
        <v>0</v>
      </c>
      <c r="S83" s="355" t="e">
        <f t="shared" ref="S83" si="160">SUM(R83/Q83*100)</f>
        <v>#DIV/0!</v>
      </c>
      <c r="T83" s="374">
        <v>45</v>
      </c>
      <c r="U83" s="374">
        <v>45</v>
      </c>
      <c r="V83" s="346">
        <f t="shared" ref="V83" si="161">SUM(U83/T83*100%)</f>
        <v>1</v>
      </c>
      <c r="W83" s="374">
        <v>0</v>
      </c>
      <c r="X83" s="374">
        <v>0</v>
      </c>
      <c r="Y83" s="346" t="e">
        <f t="shared" ref="Y83" si="162">SUM(X83/W83*100%)</f>
        <v>#DIV/0!</v>
      </c>
      <c r="Z83" s="812">
        <v>30</v>
      </c>
      <c r="AA83" s="812">
        <v>30</v>
      </c>
      <c r="AB83" s="812">
        <v>30</v>
      </c>
      <c r="AC83" s="812">
        <v>30</v>
      </c>
      <c r="AD83" s="452">
        <f t="shared" si="152"/>
        <v>100</v>
      </c>
      <c r="AE83" s="476">
        <v>30</v>
      </c>
      <c r="AF83" s="419"/>
      <c r="AG83" s="420"/>
      <c r="AH83" s="475">
        <v>15</v>
      </c>
      <c r="AI83" s="552">
        <f t="shared" si="153"/>
        <v>50</v>
      </c>
      <c r="AJ83" s="449">
        <v>50</v>
      </c>
      <c r="AK83" s="419"/>
      <c r="AL83" s="420"/>
      <c r="AM83" s="553"/>
      <c r="AN83" s="445">
        <f t="shared" si="154"/>
        <v>0</v>
      </c>
      <c r="AO83" s="239">
        <v>100</v>
      </c>
      <c r="AP83" s="238"/>
      <c r="AQ83" s="238"/>
      <c r="AR83" s="239"/>
      <c r="AS83" s="238">
        <f>SUM(AR83/AO83*100)</f>
        <v>0</v>
      </c>
      <c r="AT83" s="241"/>
      <c r="AU83" s="237"/>
      <c r="AV83" s="237"/>
      <c r="AW83" s="239"/>
      <c r="AX83" s="583" t="e">
        <f>SUM(AW83/AT83*100)</f>
        <v>#DIV/0!</v>
      </c>
      <c r="AY83" s="242">
        <v>100</v>
      </c>
      <c r="AZ83" s="239"/>
      <c r="BA83" s="239">
        <f t="shared" ref="BA83" si="163">SUM(AZ83/AY83*100)</f>
        <v>0</v>
      </c>
      <c r="BB83" s="890"/>
    </row>
    <row r="84" spans="1:56" ht="87.75" customHeight="1" x14ac:dyDescent="0.25">
      <c r="A84" s="170"/>
      <c r="B84" s="890"/>
      <c r="C84" s="892"/>
      <c r="D84" s="176" t="s">
        <v>241</v>
      </c>
      <c r="E84" s="203">
        <f t="shared" si="146"/>
        <v>154</v>
      </c>
      <c r="F84" s="203">
        <f>SUM(I84,L84,O84,R84,U84,X84,AC84,AH84,AM84,AR84,AW84,AZ84)</f>
        <v>129</v>
      </c>
      <c r="G84" s="205">
        <f t="shared" si="107"/>
        <v>83.766233766233768</v>
      </c>
      <c r="H84" s="517">
        <v>54</v>
      </c>
      <c r="I84" s="517">
        <v>54</v>
      </c>
      <c r="J84" s="270">
        <f t="shared" si="148"/>
        <v>1</v>
      </c>
      <c r="K84" s="517"/>
      <c r="L84" s="517"/>
      <c r="M84" s="309" t="e">
        <f t="shared" si="149"/>
        <v>#DIV/0!</v>
      </c>
      <c r="N84" s="550"/>
      <c r="O84" s="550"/>
      <c r="P84" s="270" t="e">
        <f t="shared" si="150"/>
        <v>#DIV/0!</v>
      </c>
      <c r="Q84" s="374"/>
      <c r="R84" s="374"/>
      <c r="S84" s="355" t="e">
        <f t="shared" si="151"/>
        <v>#DIV/0!</v>
      </c>
      <c r="T84" s="374">
        <v>45</v>
      </c>
      <c r="U84" s="374">
        <v>45</v>
      </c>
      <c r="V84" s="346">
        <f t="shared" si="155"/>
        <v>1</v>
      </c>
      <c r="W84" s="374">
        <v>0</v>
      </c>
      <c r="X84" s="374">
        <v>0</v>
      </c>
      <c r="Y84" s="346" t="e">
        <f t="shared" si="156"/>
        <v>#DIV/0!</v>
      </c>
      <c r="Z84" s="812">
        <v>30</v>
      </c>
      <c r="AA84" s="812">
        <v>30</v>
      </c>
      <c r="AB84" s="812">
        <v>30</v>
      </c>
      <c r="AC84" s="812">
        <v>30</v>
      </c>
      <c r="AD84" s="835">
        <f t="shared" si="152"/>
        <v>100</v>
      </c>
      <c r="AE84" s="449">
        <v>25</v>
      </c>
      <c r="AF84" s="419"/>
      <c r="AG84" s="420"/>
      <c r="AH84" s="421">
        <v>0</v>
      </c>
      <c r="AI84" s="422">
        <f>SUM(AH84/AE84*100%)</f>
        <v>0</v>
      </c>
      <c r="AJ84" s="428">
        <v>0</v>
      </c>
      <c r="AK84" s="429"/>
      <c r="AL84" s="430"/>
      <c r="AM84" s="431">
        <v>0</v>
      </c>
      <c r="AN84" s="445" t="e">
        <f t="shared" si="154"/>
        <v>#DIV/0!</v>
      </c>
      <c r="AO84" s="239">
        <v>0</v>
      </c>
      <c r="AP84" s="238"/>
      <c r="AQ84" s="238"/>
      <c r="AR84" s="239"/>
      <c r="AS84" s="238"/>
      <c r="AT84" s="238"/>
      <c r="AU84" s="238"/>
      <c r="AV84" s="238"/>
      <c r="AW84" s="238"/>
      <c r="AX84" s="238"/>
      <c r="AY84" s="239">
        <v>0</v>
      </c>
      <c r="AZ84" s="239"/>
      <c r="BA84" s="238"/>
      <c r="BB84" s="890"/>
    </row>
    <row r="85" spans="1:56" ht="29.25" customHeight="1" x14ac:dyDescent="0.25">
      <c r="A85" s="168" t="s">
        <v>283</v>
      </c>
      <c r="B85" s="911" t="s">
        <v>339</v>
      </c>
      <c r="C85" s="891" t="s">
        <v>268</v>
      </c>
      <c r="D85" s="180" t="s">
        <v>5</v>
      </c>
      <c r="E85" s="544">
        <f t="shared" si="146"/>
        <v>1975.6247800000001</v>
      </c>
      <c r="F85" s="203">
        <f>SUM(I85,L85,O85,R85,U85,X85,AC85,AH85,AM85,AR85,AW85,AZ85)</f>
        <v>1827.4958000000001</v>
      </c>
      <c r="G85" s="205">
        <f t="shared" si="107"/>
        <v>92.502170376704825</v>
      </c>
      <c r="H85" s="370">
        <v>0</v>
      </c>
      <c r="I85" s="298"/>
      <c r="J85" s="299"/>
      <c r="K85" s="370">
        <v>0</v>
      </c>
      <c r="L85" s="298"/>
      <c r="M85" s="270"/>
      <c r="N85" s="370">
        <v>1209</v>
      </c>
      <c r="O85" s="370">
        <v>1209</v>
      </c>
      <c r="P85" s="270">
        <f t="shared" si="150"/>
        <v>1</v>
      </c>
      <c r="Q85" s="821">
        <v>177.5</v>
      </c>
      <c r="R85" s="352">
        <v>177.5</v>
      </c>
      <c r="S85" s="535">
        <f t="shared" si="151"/>
        <v>100</v>
      </c>
      <c r="T85" s="352"/>
      <c r="U85" s="352"/>
      <c r="V85" s="346" t="e">
        <f t="shared" si="155"/>
        <v>#DIV/0!</v>
      </c>
      <c r="W85" s="374">
        <v>44.9</v>
      </c>
      <c r="X85" s="348">
        <v>44.9</v>
      </c>
      <c r="Y85" s="346">
        <f t="shared" si="156"/>
        <v>1</v>
      </c>
      <c r="Z85" s="449">
        <v>396.0958</v>
      </c>
      <c r="AA85" s="450"/>
      <c r="AB85" s="451"/>
      <c r="AC85" s="449">
        <v>396.0958</v>
      </c>
      <c r="AD85" s="551">
        <f t="shared" si="152"/>
        <v>100</v>
      </c>
      <c r="AE85" s="433">
        <v>0</v>
      </c>
      <c r="AF85" s="437"/>
      <c r="AG85" s="438"/>
      <c r="AH85" s="424"/>
      <c r="AI85" s="422" t="e">
        <f>SUM(AH85/AE85*100%)</f>
        <v>#DIV/0!</v>
      </c>
      <c r="AJ85" s="433">
        <v>0</v>
      </c>
      <c r="AK85" s="437"/>
      <c r="AL85" s="438"/>
      <c r="AM85" s="424"/>
      <c r="AN85" s="422" t="e">
        <f>SUM(AM85/AJ85*100%)</f>
        <v>#DIV/0!</v>
      </c>
      <c r="AO85" s="238"/>
      <c r="AP85" s="238"/>
      <c r="AQ85" s="238"/>
      <c r="AR85" s="238"/>
      <c r="AS85" s="238"/>
      <c r="AT85" s="238"/>
      <c r="AU85" s="238"/>
      <c r="AV85" s="238"/>
      <c r="AX85" s="238"/>
      <c r="AY85" s="242">
        <v>148.12898000000001</v>
      </c>
      <c r="AZ85" s="238">
        <v>0</v>
      </c>
      <c r="BA85" s="239">
        <f t="shared" ref="BA85:BA87" si="164">SUM(AZ85/AY85*100)</f>
        <v>0</v>
      </c>
      <c r="BB85" s="891"/>
    </row>
    <row r="86" spans="1:56" ht="15.75" x14ac:dyDescent="0.25">
      <c r="A86" s="170"/>
      <c r="B86" s="912"/>
      <c r="C86" s="892"/>
      <c r="D86" s="176" t="s">
        <v>237</v>
      </c>
      <c r="E86" s="544">
        <f t="shared" ref="E86:E87" si="165">SUM(H86,K86,N86,Q86,T86,W86,Z86,AE86,AJ86,AO86,AT86,AY86)</f>
        <v>1975.6247800000001</v>
      </c>
      <c r="F86" s="203">
        <f t="shared" ref="F86:F89" si="166">SUM(I86,L86,O86,R86,U86,X86,AC86,AH86,AM86,AR86,AW86,AZ86)</f>
        <v>1827.4958000000001</v>
      </c>
      <c r="G86" s="205">
        <f t="shared" si="107"/>
        <v>92.502170376704825</v>
      </c>
      <c r="H86" s="370">
        <v>0</v>
      </c>
      <c r="I86" s="298"/>
      <c r="J86" s="299"/>
      <c r="K86" s="370">
        <v>0</v>
      </c>
      <c r="L86" s="298"/>
      <c r="M86" s="270"/>
      <c r="N86" s="370">
        <v>1209</v>
      </c>
      <c r="O86" s="370">
        <v>1209</v>
      </c>
      <c r="P86" s="270">
        <f t="shared" si="150"/>
        <v>1</v>
      </c>
      <c r="Q86" s="821">
        <v>177.5</v>
      </c>
      <c r="R86" s="352">
        <v>177.5</v>
      </c>
      <c r="S86" s="351">
        <f t="shared" si="151"/>
        <v>100</v>
      </c>
      <c r="T86" s="352"/>
      <c r="U86" s="352"/>
      <c r="V86" s="346" t="e">
        <f t="shared" si="155"/>
        <v>#DIV/0!</v>
      </c>
      <c r="W86" s="374">
        <v>44.9</v>
      </c>
      <c r="X86" s="348">
        <v>44.9</v>
      </c>
      <c r="Y86" s="346">
        <f t="shared" si="156"/>
        <v>1</v>
      </c>
      <c r="Z86" s="449">
        <v>396.0958</v>
      </c>
      <c r="AA86" s="450"/>
      <c r="AB86" s="451"/>
      <c r="AC86" s="449">
        <v>396.0958</v>
      </c>
      <c r="AD86" s="439">
        <f t="shared" si="152"/>
        <v>100</v>
      </c>
      <c r="AE86" s="433">
        <v>0</v>
      </c>
      <c r="AF86" s="437"/>
      <c r="AG86" s="438"/>
      <c r="AH86" s="424"/>
      <c r="AI86" s="422" t="e">
        <f>SUM(AH86/AE86*100%)</f>
        <v>#DIV/0!</v>
      </c>
      <c r="AJ86" s="433"/>
      <c r="AK86" s="437"/>
      <c r="AL86" s="438"/>
      <c r="AM86" s="424"/>
      <c r="AN86" s="422" t="e">
        <f>SUM(AM86/AJ86*100%)</f>
        <v>#DIV/0!</v>
      </c>
      <c r="AO86" s="238"/>
      <c r="AP86" s="238"/>
      <c r="AQ86" s="238"/>
      <c r="AR86" s="238"/>
      <c r="AS86" s="238"/>
      <c r="AT86" s="238"/>
      <c r="AU86" s="238"/>
      <c r="AV86" s="238"/>
      <c r="AX86" s="238"/>
      <c r="AY86" s="242">
        <v>148.12898000000001</v>
      </c>
      <c r="AZ86" s="238">
        <v>0</v>
      </c>
      <c r="BA86" s="239">
        <f t="shared" si="164"/>
        <v>0</v>
      </c>
      <c r="BB86" s="892"/>
    </row>
    <row r="87" spans="1:56" ht="209.25" customHeight="1" x14ac:dyDescent="0.25">
      <c r="A87" s="170"/>
      <c r="B87" s="912"/>
      <c r="C87" s="892"/>
      <c r="D87" s="176" t="s">
        <v>241</v>
      </c>
      <c r="E87" s="544">
        <f t="shared" si="165"/>
        <v>1975.6247800000001</v>
      </c>
      <c r="F87" s="203">
        <f t="shared" si="166"/>
        <v>1827.4958000000001</v>
      </c>
      <c r="G87" s="205">
        <f t="shared" si="107"/>
        <v>92.502170376704825</v>
      </c>
      <c r="H87" s="370">
        <v>0</v>
      </c>
      <c r="I87" s="298"/>
      <c r="J87" s="299"/>
      <c r="K87" s="370">
        <v>0</v>
      </c>
      <c r="L87" s="298"/>
      <c r="M87" s="270"/>
      <c r="N87" s="370">
        <v>1209</v>
      </c>
      <c r="O87" s="370">
        <v>1209</v>
      </c>
      <c r="P87" s="270">
        <f t="shared" si="150"/>
        <v>1</v>
      </c>
      <c r="Q87" s="821">
        <v>177.5</v>
      </c>
      <c r="R87" s="352">
        <v>177.5</v>
      </c>
      <c r="S87" s="351">
        <f t="shared" si="151"/>
        <v>100</v>
      </c>
      <c r="T87" s="352"/>
      <c r="U87" s="352"/>
      <c r="V87" s="346" t="e">
        <f t="shared" si="155"/>
        <v>#DIV/0!</v>
      </c>
      <c r="W87" s="374">
        <v>44.9</v>
      </c>
      <c r="X87" s="348">
        <v>44.9</v>
      </c>
      <c r="Y87" s="346">
        <f t="shared" si="156"/>
        <v>1</v>
      </c>
      <c r="Z87" s="449">
        <v>396.0958</v>
      </c>
      <c r="AA87" s="450"/>
      <c r="AB87" s="451"/>
      <c r="AC87" s="449">
        <v>396.0958</v>
      </c>
      <c r="AD87" s="439">
        <f t="shared" si="152"/>
        <v>100</v>
      </c>
      <c r="AE87" s="433">
        <v>0</v>
      </c>
      <c r="AF87" s="437"/>
      <c r="AG87" s="438"/>
      <c r="AH87" s="424"/>
      <c r="AI87" s="422" t="e">
        <f>SUM(AH87/AE87*100%)</f>
        <v>#DIV/0!</v>
      </c>
      <c r="AJ87" s="433"/>
      <c r="AK87" s="437"/>
      <c r="AL87" s="438"/>
      <c r="AM87" s="424"/>
      <c r="AN87" s="422" t="e">
        <f>SUM(AM87/AJ87*100%)</f>
        <v>#DIV/0!</v>
      </c>
      <c r="AO87" s="238"/>
      <c r="AP87" s="238"/>
      <c r="AQ87" s="238"/>
      <c r="AR87" s="238"/>
      <c r="AS87" s="238"/>
      <c r="AT87" s="238"/>
      <c r="AU87" s="238"/>
      <c r="AV87" s="238"/>
      <c r="AX87" s="238"/>
      <c r="AY87" s="242">
        <v>148.12898000000001</v>
      </c>
      <c r="AZ87" s="238">
        <v>0</v>
      </c>
      <c r="BA87" s="239">
        <f t="shared" si="164"/>
        <v>0</v>
      </c>
      <c r="BB87" s="892"/>
    </row>
    <row r="88" spans="1:56" ht="18.75" customHeight="1" x14ac:dyDescent="0.25">
      <c r="A88" s="168" t="s">
        <v>284</v>
      </c>
      <c r="B88" s="889" t="s">
        <v>381</v>
      </c>
      <c r="C88" s="891" t="s">
        <v>382</v>
      </c>
      <c r="D88" s="180" t="s">
        <v>5</v>
      </c>
      <c r="E88" s="201">
        <f t="shared" ref="E88:E96" si="167">SUM(H88,K88,N88,Q88,T88,W88,Z88,AE88,AJ88,AO88,AT88,AY88)</f>
        <v>620</v>
      </c>
      <c r="F88" s="203">
        <f t="shared" si="166"/>
        <v>402.79260000000005</v>
      </c>
      <c r="G88" s="205">
        <f t="shared" si="107"/>
        <v>64.966548387096779</v>
      </c>
      <c r="H88" s="550">
        <v>40</v>
      </c>
      <c r="I88" s="550">
        <v>40</v>
      </c>
      <c r="J88" s="309">
        <f t="shared" ref="J88:J90" si="168">SUM(I88/H88*100%)</f>
        <v>1</v>
      </c>
      <c r="K88" s="295"/>
      <c r="L88" s="295"/>
      <c r="M88" s="295"/>
      <c r="N88" s="370">
        <v>34</v>
      </c>
      <c r="O88" s="370">
        <v>34</v>
      </c>
      <c r="P88" s="270">
        <f t="shared" ref="P88:P90" si="169">SUM(O88/N88*100%)</f>
        <v>1</v>
      </c>
      <c r="Q88" s="348">
        <v>22.4</v>
      </c>
      <c r="R88" s="348">
        <v>22.4</v>
      </c>
      <c r="S88" s="535">
        <f t="shared" si="151"/>
        <v>100</v>
      </c>
      <c r="T88" s="374">
        <v>80</v>
      </c>
      <c r="U88" s="374">
        <v>80</v>
      </c>
      <c r="V88" s="346">
        <f t="shared" si="155"/>
        <v>1</v>
      </c>
      <c r="W88" s="352">
        <v>209.9676</v>
      </c>
      <c r="X88" s="352">
        <v>209.9676</v>
      </c>
      <c r="Y88" s="346">
        <f t="shared" si="156"/>
        <v>1</v>
      </c>
      <c r="Z88" s="452">
        <v>16.425000000000001</v>
      </c>
      <c r="AA88" s="452">
        <v>23.6</v>
      </c>
      <c r="AB88" s="452">
        <v>23.6</v>
      </c>
      <c r="AC88" s="452">
        <v>16.425000000000001</v>
      </c>
      <c r="AD88" s="445">
        <f t="shared" si="152"/>
        <v>100</v>
      </c>
      <c r="AE88" s="432"/>
      <c r="AF88" s="419"/>
      <c r="AG88" s="420"/>
      <c r="AH88" s="421"/>
      <c r="AI88" s="422"/>
      <c r="AJ88" s="432"/>
      <c r="AK88" s="419"/>
      <c r="AL88" s="420"/>
      <c r="AM88" s="421"/>
      <c r="AN88" s="422"/>
      <c r="AO88" s="242">
        <v>217.20740000000001</v>
      </c>
      <c r="AP88" s="237"/>
      <c r="AQ88" s="237"/>
      <c r="AR88" s="237"/>
      <c r="AS88" s="237">
        <f>SUM(AR88/AO88*100)</f>
        <v>0</v>
      </c>
      <c r="AT88" s="237"/>
      <c r="AU88" s="237"/>
      <c r="AV88" s="237"/>
      <c r="AW88" s="237"/>
      <c r="AX88" s="237"/>
      <c r="AY88" s="242"/>
      <c r="AZ88" s="238"/>
      <c r="BA88" s="238" t="e">
        <f>SUM(AZ88/AW88*100)</f>
        <v>#DIV/0!</v>
      </c>
      <c r="BB88" s="591"/>
    </row>
    <row r="89" spans="1:56" ht="21.75" customHeight="1" x14ac:dyDescent="0.25">
      <c r="A89" s="170"/>
      <c r="B89" s="890"/>
      <c r="C89" s="892"/>
      <c r="D89" s="176" t="s">
        <v>237</v>
      </c>
      <c r="E89" s="201">
        <f t="shared" si="167"/>
        <v>620</v>
      </c>
      <c r="F89" s="203">
        <f t="shared" si="166"/>
        <v>402.79260000000005</v>
      </c>
      <c r="G89" s="205">
        <f t="shared" si="107"/>
        <v>64.966548387096779</v>
      </c>
      <c r="H89" s="550">
        <v>40</v>
      </c>
      <c r="I89" s="550">
        <v>40</v>
      </c>
      <c r="J89" s="309">
        <f t="shared" si="168"/>
        <v>1</v>
      </c>
      <c r="K89" s="300"/>
      <c r="L89" s="300"/>
      <c r="M89" s="300"/>
      <c r="N89" s="820">
        <v>34</v>
      </c>
      <c r="O89" s="370">
        <v>34</v>
      </c>
      <c r="P89" s="270">
        <f t="shared" si="169"/>
        <v>1</v>
      </c>
      <c r="Q89" s="348">
        <v>22.4</v>
      </c>
      <c r="R89" s="348">
        <v>22.4</v>
      </c>
      <c r="S89" s="351">
        <f t="shared" si="151"/>
        <v>100</v>
      </c>
      <c r="T89" s="374">
        <v>80</v>
      </c>
      <c r="U89" s="819">
        <v>80</v>
      </c>
      <c r="V89" s="346">
        <f t="shared" si="155"/>
        <v>1</v>
      </c>
      <c r="W89" s="352">
        <v>209.9676</v>
      </c>
      <c r="X89" s="352">
        <v>209.9676</v>
      </c>
      <c r="Y89" s="346">
        <f t="shared" si="156"/>
        <v>1</v>
      </c>
      <c r="Z89" s="452">
        <v>16.425000000000001</v>
      </c>
      <c r="AA89" s="452">
        <v>16.425000000000001</v>
      </c>
      <c r="AB89" s="452">
        <v>16.425000000000001</v>
      </c>
      <c r="AC89" s="452">
        <v>16.425000000000001</v>
      </c>
      <c r="AD89" s="445">
        <f t="shared" si="152"/>
        <v>100</v>
      </c>
      <c r="AE89" s="434"/>
      <c r="AF89" s="425"/>
      <c r="AG89" s="426"/>
      <c r="AH89" s="427"/>
      <c r="AI89" s="435"/>
      <c r="AJ89" s="434"/>
      <c r="AK89" s="425"/>
      <c r="AL89" s="426"/>
      <c r="AM89" s="427"/>
      <c r="AN89" s="435"/>
      <c r="AO89" s="242">
        <v>217.20740000000001</v>
      </c>
      <c r="AP89" s="238"/>
      <c r="AQ89" s="238"/>
      <c r="AR89" s="238"/>
      <c r="AS89" s="237">
        <f>SUM(AR89/AO89*100)</f>
        <v>0</v>
      </c>
      <c r="AT89" s="238"/>
      <c r="AU89" s="238"/>
      <c r="AV89" s="238"/>
      <c r="AW89" s="238"/>
      <c r="AX89" s="238"/>
      <c r="AY89" s="242"/>
      <c r="AZ89" s="238"/>
      <c r="BA89" s="238" t="e">
        <f>SUM(AZ89/AW89*100)</f>
        <v>#DIV/0!</v>
      </c>
      <c r="BB89" s="592"/>
    </row>
    <row r="90" spans="1:56" ht="126.75" customHeight="1" x14ac:dyDescent="0.25">
      <c r="A90" s="170"/>
      <c r="B90" s="890"/>
      <c r="C90" s="892"/>
      <c r="D90" s="176" t="s">
        <v>241</v>
      </c>
      <c r="E90" s="201">
        <f t="shared" si="167"/>
        <v>120</v>
      </c>
      <c r="F90" s="201">
        <f t="shared" ref="F90:F96" si="170">SUM(I90,L90,O90,R90,U90,X90,AA90,AF90,AK90,AP90,AU90,AZ90)</f>
        <v>120</v>
      </c>
      <c r="G90" s="205">
        <f t="shared" si="107"/>
        <v>100</v>
      </c>
      <c r="H90" s="550">
        <v>40</v>
      </c>
      <c r="I90" s="550">
        <v>40</v>
      </c>
      <c r="J90" s="309">
        <f t="shared" si="168"/>
        <v>1</v>
      </c>
      <c r="K90" s="303"/>
      <c r="L90" s="303"/>
      <c r="M90" s="303"/>
      <c r="N90" s="820">
        <v>34</v>
      </c>
      <c r="O90" s="370">
        <v>34</v>
      </c>
      <c r="P90" s="270">
        <f t="shared" si="169"/>
        <v>1</v>
      </c>
      <c r="Q90" s="348">
        <v>22.4</v>
      </c>
      <c r="R90" s="348">
        <v>22.4</v>
      </c>
      <c r="S90" s="351">
        <f t="shared" si="151"/>
        <v>100</v>
      </c>
      <c r="T90" s="819">
        <v>23.6</v>
      </c>
      <c r="U90" s="819">
        <v>23.6</v>
      </c>
      <c r="V90" s="822"/>
      <c r="W90" s="819">
        <v>0</v>
      </c>
      <c r="X90" s="348"/>
      <c r="Y90" s="346" t="e">
        <f t="shared" si="156"/>
        <v>#DIV/0!</v>
      </c>
      <c r="Z90" s="452"/>
      <c r="AA90" s="452"/>
      <c r="AB90" s="452"/>
      <c r="AC90" s="452"/>
      <c r="AD90" s="445"/>
      <c r="AE90" s="433"/>
      <c r="AF90" s="433"/>
      <c r="AG90" s="433"/>
      <c r="AH90" s="433"/>
      <c r="AI90" s="433"/>
      <c r="AJ90" s="433"/>
      <c r="AK90" s="433"/>
      <c r="AL90" s="433"/>
      <c r="AM90" s="433"/>
      <c r="AN90" s="433"/>
      <c r="AO90" s="238">
        <v>0</v>
      </c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592"/>
      <c r="BC90" s="833" t="s">
        <v>433</v>
      </c>
      <c r="BD90" s="106" t="s">
        <v>434</v>
      </c>
    </row>
    <row r="91" spans="1:56" ht="3.75" customHeight="1" x14ac:dyDescent="0.25">
      <c r="A91" s="616" t="s">
        <v>285</v>
      </c>
      <c r="B91" s="943" t="s">
        <v>300</v>
      </c>
      <c r="C91" s="945" t="s">
        <v>268</v>
      </c>
      <c r="D91" s="180" t="s">
        <v>5</v>
      </c>
      <c r="E91" s="201">
        <f t="shared" si="167"/>
        <v>0</v>
      </c>
      <c r="F91" s="201">
        <f t="shared" si="170"/>
        <v>0</v>
      </c>
      <c r="G91" s="205" t="e">
        <f t="shared" si="107"/>
        <v>#DIV/0!</v>
      </c>
      <c r="H91" s="295"/>
      <c r="I91" s="295"/>
      <c r="J91" s="296"/>
      <c r="K91" s="295"/>
      <c r="L91" s="295"/>
      <c r="M91" s="295"/>
      <c r="N91" s="295"/>
      <c r="O91" s="295"/>
      <c r="P91" s="295"/>
      <c r="Q91" s="347"/>
      <c r="R91" s="347"/>
      <c r="S91" s="347"/>
      <c r="T91" s="347"/>
      <c r="U91" s="347"/>
      <c r="V91" s="347"/>
      <c r="W91" s="347"/>
      <c r="X91" s="347"/>
      <c r="Y91" s="347"/>
      <c r="Z91" s="452"/>
      <c r="AA91" s="452"/>
      <c r="AB91" s="452"/>
      <c r="AC91" s="452"/>
      <c r="AD91" s="445"/>
      <c r="AE91" s="432"/>
      <c r="AF91" s="432"/>
      <c r="AG91" s="432"/>
      <c r="AH91" s="432"/>
      <c r="AI91" s="432"/>
      <c r="AJ91" s="432"/>
      <c r="AK91" s="432"/>
      <c r="AL91" s="432"/>
      <c r="AM91" s="432"/>
      <c r="AN91" s="432"/>
      <c r="AO91" s="237">
        <v>0</v>
      </c>
      <c r="AP91" s="237"/>
      <c r="AQ91" s="237"/>
      <c r="AR91" s="237"/>
      <c r="AS91" s="237" t="e">
        <f>SUM(AR91/AO91*100)</f>
        <v>#DIV/0!</v>
      </c>
      <c r="AT91" s="237"/>
      <c r="AU91" s="237"/>
      <c r="AV91" s="237"/>
      <c r="AW91" s="237"/>
      <c r="AX91" s="237"/>
      <c r="AY91" s="242"/>
      <c r="AZ91" s="238"/>
      <c r="BA91" s="238" t="e">
        <f>SUM(AZ91/AW91*100)</f>
        <v>#DIV/0!</v>
      </c>
      <c r="BB91" s="520"/>
    </row>
    <row r="92" spans="1:56" ht="23.25" hidden="1" customHeight="1" x14ac:dyDescent="0.25">
      <c r="A92" s="617"/>
      <c r="B92" s="944"/>
      <c r="C92" s="946"/>
      <c r="D92" s="176" t="s">
        <v>237</v>
      </c>
      <c r="E92" s="201">
        <f t="shared" si="167"/>
        <v>0</v>
      </c>
      <c r="F92" s="201">
        <f t="shared" si="170"/>
        <v>0</v>
      </c>
      <c r="G92" s="205" t="e">
        <f t="shared" si="107"/>
        <v>#DIV/0!</v>
      </c>
      <c r="H92" s="300"/>
      <c r="I92" s="300"/>
      <c r="J92" s="301"/>
      <c r="K92" s="300"/>
      <c r="L92" s="300"/>
      <c r="M92" s="300"/>
      <c r="N92" s="298"/>
      <c r="O92" s="298"/>
      <c r="P92" s="298"/>
      <c r="Q92" s="348"/>
      <c r="R92" s="348"/>
      <c r="S92" s="348"/>
      <c r="T92" s="348"/>
      <c r="U92" s="348"/>
      <c r="V92" s="348"/>
      <c r="W92" s="348"/>
      <c r="X92" s="348"/>
      <c r="Y92" s="348"/>
      <c r="Z92" s="452"/>
      <c r="AA92" s="452"/>
      <c r="AB92" s="452"/>
      <c r="AC92" s="452"/>
      <c r="AD92" s="445"/>
      <c r="AE92" s="433"/>
      <c r="AF92" s="433"/>
      <c r="AG92" s="433"/>
      <c r="AH92" s="433"/>
      <c r="AI92" s="433"/>
      <c r="AJ92" s="433"/>
      <c r="AK92" s="433"/>
      <c r="AL92" s="433"/>
      <c r="AM92" s="433"/>
      <c r="AN92" s="433"/>
      <c r="AO92" s="238">
        <v>0</v>
      </c>
      <c r="AP92" s="238"/>
      <c r="AQ92" s="238"/>
      <c r="AR92" s="238"/>
      <c r="AS92" s="237" t="e">
        <f>SUM(AR92/AO92*100)</f>
        <v>#DIV/0!</v>
      </c>
      <c r="AT92" s="238"/>
      <c r="AU92" s="238"/>
      <c r="AV92" s="238"/>
      <c r="AW92" s="238"/>
      <c r="AX92" s="238"/>
      <c r="AY92" s="242"/>
      <c r="AZ92" s="238"/>
      <c r="BA92" s="238" t="e">
        <f>SUM(AZ92/AW92*100)</f>
        <v>#DIV/0!</v>
      </c>
      <c r="BB92" s="521"/>
    </row>
    <row r="93" spans="1:56" ht="24.75" hidden="1" customHeight="1" x14ac:dyDescent="0.25">
      <c r="A93" s="617"/>
      <c r="B93" s="944"/>
      <c r="C93" s="946"/>
      <c r="D93" s="176" t="s">
        <v>241</v>
      </c>
      <c r="E93" s="201">
        <f t="shared" si="167"/>
        <v>0</v>
      </c>
      <c r="F93" s="201">
        <f t="shared" si="170"/>
        <v>0</v>
      </c>
      <c r="G93" s="205" t="e">
        <f t="shared" si="107"/>
        <v>#DIV/0!</v>
      </c>
      <c r="H93" s="303"/>
      <c r="I93" s="303"/>
      <c r="J93" s="304"/>
      <c r="K93" s="303"/>
      <c r="L93" s="303"/>
      <c r="M93" s="303"/>
      <c r="N93" s="298"/>
      <c r="O93" s="298"/>
      <c r="P93" s="298"/>
      <c r="Q93" s="348"/>
      <c r="R93" s="348"/>
      <c r="S93" s="348"/>
      <c r="T93" s="348"/>
      <c r="U93" s="348"/>
      <c r="V93" s="348"/>
      <c r="W93" s="348"/>
      <c r="X93" s="348"/>
      <c r="Y93" s="348"/>
      <c r="Z93" s="452"/>
      <c r="AA93" s="452"/>
      <c r="AB93" s="452"/>
      <c r="AC93" s="452"/>
      <c r="AD93" s="445"/>
      <c r="AE93" s="433"/>
      <c r="AF93" s="433"/>
      <c r="AG93" s="433"/>
      <c r="AH93" s="433"/>
      <c r="AI93" s="433"/>
      <c r="AJ93" s="433"/>
      <c r="AK93" s="433"/>
      <c r="AL93" s="433"/>
      <c r="AM93" s="433"/>
      <c r="AN93" s="433"/>
      <c r="AO93" s="238">
        <v>0</v>
      </c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521"/>
    </row>
    <row r="94" spans="1:56" s="567" customFormat="1" ht="4.5" customHeight="1" x14ac:dyDescent="0.25">
      <c r="A94" s="578" t="s">
        <v>338</v>
      </c>
      <c r="B94" s="907" t="s">
        <v>358</v>
      </c>
      <c r="C94" s="909" t="s">
        <v>250</v>
      </c>
      <c r="D94" s="594" t="s">
        <v>5</v>
      </c>
      <c r="E94" s="555">
        <f t="shared" si="167"/>
        <v>0</v>
      </c>
      <c r="F94" s="555">
        <f t="shared" si="170"/>
        <v>0</v>
      </c>
      <c r="G94" s="556" t="e">
        <f t="shared" si="107"/>
        <v>#DIV/0!</v>
      </c>
      <c r="H94" s="557"/>
      <c r="I94" s="557"/>
      <c r="J94" s="558"/>
      <c r="K94" s="557"/>
      <c r="L94" s="557"/>
      <c r="M94" s="557"/>
      <c r="N94" s="557"/>
      <c r="O94" s="557"/>
      <c r="P94" s="557"/>
      <c r="Q94" s="559"/>
      <c r="R94" s="559"/>
      <c r="S94" s="559"/>
      <c r="T94" s="559"/>
      <c r="U94" s="559"/>
      <c r="V94" s="559"/>
      <c r="W94" s="559"/>
      <c r="X94" s="559"/>
      <c r="Y94" s="559"/>
      <c r="Z94" s="560"/>
      <c r="AA94" s="560"/>
      <c r="AB94" s="560"/>
      <c r="AC94" s="560"/>
      <c r="AD94" s="561"/>
      <c r="AE94" s="562"/>
      <c r="AF94" s="562"/>
      <c r="AG94" s="562"/>
      <c r="AH94" s="562"/>
      <c r="AI94" s="562"/>
      <c r="AJ94" s="562"/>
      <c r="AK94" s="562"/>
      <c r="AL94" s="562"/>
      <c r="AM94" s="562"/>
      <c r="AN94" s="562"/>
      <c r="AO94" s="563">
        <v>0</v>
      </c>
      <c r="AP94" s="563"/>
      <c r="AQ94" s="563"/>
      <c r="AR94" s="563"/>
      <c r="AS94" s="563" t="e">
        <f>SUM(AR94/AO94*100)</f>
        <v>#DIV/0!</v>
      </c>
      <c r="AT94" s="563"/>
      <c r="AU94" s="563"/>
      <c r="AV94" s="563"/>
      <c r="AW94" s="563"/>
      <c r="AX94" s="563"/>
      <c r="AY94" s="571"/>
      <c r="AZ94" s="564"/>
      <c r="BA94" s="565" t="e">
        <f>SUM(AZ94/AW94*100)</f>
        <v>#DIV/0!</v>
      </c>
      <c r="BB94" s="566"/>
    </row>
    <row r="95" spans="1:56" s="567" customFormat="1" ht="16.5" hidden="1" customHeight="1" x14ac:dyDescent="0.25">
      <c r="A95" s="579"/>
      <c r="B95" s="908"/>
      <c r="C95" s="910"/>
      <c r="D95" s="577" t="s">
        <v>237</v>
      </c>
      <c r="E95" s="555">
        <f t="shared" si="167"/>
        <v>0</v>
      </c>
      <c r="F95" s="555">
        <f t="shared" si="170"/>
        <v>0</v>
      </c>
      <c r="G95" s="556" t="e">
        <f t="shared" si="107"/>
        <v>#DIV/0!</v>
      </c>
      <c r="H95" s="573"/>
      <c r="I95" s="573"/>
      <c r="J95" s="574"/>
      <c r="K95" s="573"/>
      <c r="L95" s="573"/>
      <c r="M95" s="573"/>
      <c r="N95" s="568"/>
      <c r="O95" s="568"/>
      <c r="P95" s="568"/>
      <c r="Q95" s="569"/>
      <c r="R95" s="569"/>
      <c r="S95" s="569"/>
      <c r="T95" s="569"/>
      <c r="U95" s="569"/>
      <c r="V95" s="569"/>
      <c r="W95" s="569"/>
      <c r="X95" s="569"/>
      <c r="Y95" s="569"/>
      <c r="Z95" s="560"/>
      <c r="AA95" s="560"/>
      <c r="AB95" s="560"/>
      <c r="AC95" s="560"/>
      <c r="AD95" s="561"/>
      <c r="AE95" s="570"/>
      <c r="AF95" s="570"/>
      <c r="AG95" s="570"/>
      <c r="AH95" s="570"/>
      <c r="AI95" s="570"/>
      <c r="AJ95" s="570"/>
      <c r="AK95" s="570"/>
      <c r="AL95" s="570"/>
      <c r="AM95" s="570"/>
      <c r="AN95" s="570"/>
      <c r="AO95" s="565">
        <v>0</v>
      </c>
      <c r="AP95" s="565"/>
      <c r="AQ95" s="565"/>
      <c r="AR95" s="565"/>
      <c r="AS95" s="563" t="e">
        <f>SUM(AR95/AO95*100)</f>
        <v>#DIV/0!</v>
      </c>
      <c r="AT95" s="565"/>
      <c r="AU95" s="565"/>
      <c r="AV95" s="565"/>
      <c r="AW95" s="565"/>
      <c r="AX95" s="565"/>
      <c r="AY95" s="571"/>
      <c r="AZ95" s="564"/>
      <c r="BA95" s="565" t="e">
        <f>SUM(AZ95/AW95*100)</f>
        <v>#DIV/0!</v>
      </c>
      <c r="BB95" s="572"/>
    </row>
    <row r="96" spans="1:56" s="567" customFormat="1" ht="21" hidden="1" customHeight="1" x14ac:dyDescent="0.25">
      <c r="A96" s="580"/>
      <c r="B96" s="908"/>
      <c r="C96" s="910"/>
      <c r="D96" s="577" t="s">
        <v>241</v>
      </c>
      <c r="E96" s="555">
        <f t="shared" si="167"/>
        <v>0</v>
      </c>
      <c r="F96" s="555">
        <f t="shared" si="170"/>
        <v>0</v>
      </c>
      <c r="G96" s="556" t="e">
        <f t="shared" si="107"/>
        <v>#DIV/0!</v>
      </c>
      <c r="H96" s="575"/>
      <c r="I96" s="575"/>
      <c r="J96" s="576"/>
      <c r="K96" s="575"/>
      <c r="L96" s="575"/>
      <c r="M96" s="575"/>
      <c r="N96" s="568"/>
      <c r="O96" s="568"/>
      <c r="P96" s="568"/>
      <c r="Q96" s="569"/>
      <c r="R96" s="569"/>
      <c r="S96" s="569"/>
      <c r="T96" s="569"/>
      <c r="U96" s="569"/>
      <c r="V96" s="569"/>
      <c r="W96" s="569"/>
      <c r="X96" s="569"/>
      <c r="Y96" s="569"/>
      <c r="Z96" s="560"/>
      <c r="AA96" s="560"/>
      <c r="AB96" s="560"/>
      <c r="AC96" s="560"/>
      <c r="AD96" s="561"/>
      <c r="AE96" s="570"/>
      <c r="AF96" s="570"/>
      <c r="AG96" s="570"/>
      <c r="AH96" s="570"/>
      <c r="AI96" s="570"/>
      <c r="AJ96" s="570"/>
      <c r="AK96" s="570"/>
      <c r="AL96" s="570"/>
      <c r="AM96" s="570"/>
      <c r="AN96" s="570"/>
      <c r="AO96" s="565">
        <v>0</v>
      </c>
      <c r="AP96" s="565"/>
      <c r="AQ96" s="565"/>
      <c r="AR96" s="565"/>
      <c r="AS96" s="565"/>
      <c r="AT96" s="565"/>
      <c r="AU96" s="565"/>
      <c r="AV96" s="565"/>
      <c r="AW96" s="565"/>
      <c r="AX96" s="565"/>
      <c r="AY96" s="564"/>
      <c r="AZ96" s="564"/>
      <c r="BA96" s="565" t="e">
        <f>SUM(AZ96/AW96*100)</f>
        <v>#DIV/0!</v>
      </c>
      <c r="BB96" s="572"/>
    </row>
    <row r="97" spans="1:56" s="158" customFormat="1" ht="15.75" x14ac:dyDescent="0.25">
      <c r="A97" s="625" t="s">
        <v>306</v>
      </c>
      <c r="B97" s="899" t="s">
        <v>383</v>
      </c>
      <c r="C97" s="895"/>
      <c r="D97" s="181" t="s">
        <v>5</v>
      </c>
      <c r="E97" s="208">
        <f>SUM(H97,K97,N97,Q97,T97,W97,Z97,AE97,AJ97,AO97,AT97,AY97)</f>
        <v>702.24</v>
      </c>
      <c r="F97" s="208">
        <f>SUM(I97,L97,O97,R97,U97,X97,AC97,AH97,AM97,AR97,AW97,AZ97)</f>
        <v>269.3768</v>
      </c>
      <c r="G97" s="522">
        <f t="shared" si="107"/>
        <v>38.359649122807014</v>
      </c>
      <c r="H97" s="310">
        <f>SUM(H100,H103,H106,H109,H112,H122,H125,H128,H131,H134,H137,H140,H143,H146)</f>
        <v>0</v>
      </c>
      <c r="I97" s="310">
        <f>SUM(I100,I103,I106,I109,I112,I122,I125,I128,I131,I134,I137,I140,I143,I146)</f>
        <v>0</v>
      </c>
      <c r="J97" s="312" t="e">
        <f>SUM(I97/H97*100)</f>
        <v>#DIV/0!</v>
      </c>
      <c r="K97" s="310">
        <f>SUM(K100,K103,K106,K109,K112,K122,K125,K128,K131,K134,K137,K140,K143,K146)</f>
        <v>57.9</v>
      </c>
      <c r="L97" s="310">
        <f>SUM(L100,L103,L106,L109,L112,L122,L125,L128,L131,L134,L137,L140,L143,L146)</f>
        <v>57.9</v>
      </c>
      <c r="M97" s="313">
        <f>SUM(L97/K97*100)</f>
        <v>100</v>
      </c>
      <c r="N97" s="310">
        <f>SUM(N100,N103,N106,N109,N112,N122,N125,N128,N131,N134,N137,N140,N143,N146)</f>
        <v>0</v>
      </c>
      <c r="O97" s="310">
        <f>SUM(O100,O103,O106,O109,O112,O122,O125,O128,O131,O134,O137,O140,O143,O146)</f>
        <v>0</v>
      </c>
      <c r="P97" s="312" t="e">
        <f>SUM(O97/N97*100)</f>
        <v>#DIV/0!</v>
      </c>
      <c r="Q97" s="630">
        <f>SUM(Q100,Q103,Q106,Q109,Q112,Q122,Q125,Q128,Q131,Q134,Q137,Q140,Q143,Q146)</f>
        <v>1.2</v>
      </c>
      <c r="R97" s="630">
        <f>SUM(R100,R103,R106,R109,R112,R122,R125,R128,R131,R134,R137,R140,R143,R146)</f>
        <v>1.2</v>
      </c>
      <c r="S97" s="631">
        <f>SUM(R97/Q97*100)</f>
        <v>100</v>
      </c>
      <c r="T97" s="630">
        <f>SUM(T100,T103,T106,T109,T112,T122,T125,T128,T131,T134,T137,T140,T143,T146)</f>
        <v>66</v>
      </c>
      <c r="U97" s="630">
        <f>SUM(U100,U103,U106,U109,U112,U122,U125,U128,U131,U134,U137,U140,U143,U146)</f>
        <v>66</v>
      </c>
      <c r="V97" s="631">
        <f>SUM(U97/T97*100)</f>
        <v>100</v>
      </c>
      <c r="W97" s="630">
        <f>SUM(W100,W103,W106,W109,W112,W122,W125,W128,W131,W134,W137,W140,W143,W146)</f>
        <v>23</v>
      </c>
      <c r="X97" s="630">
        <f>SUM(X100,X103,X106,X109,X112,X122,X125,X128,X131,X134,X137,X140,X143,X146)</f>
        <v>23</v>
      </c>
      <c r="Y97" s="353">
        <f>SUM(X97/W97*100)</f>
        <v>100</v>
      </c>
      <c r="Z97" s="453">
        <f>SUM(Z100,Z103,Z106,Z109,Z112,Z122,Z125,Z128,Z131,Z134,Z137,Z140,Z143,Z146)</f>
        <v>121.28</v>
      </c>
      <c r="AA97" s="453">
        <f>SUM(AA100,AA103,AA106,AA109,AA112,AA122,AA125,AA128,AA131,AA134,AA137,AA140,AA143,AA146)</f>
        <v>0</v>
      </c>
      <c r="AB97" s="441"/>
      <c r="AC97" s="453">
        <f>SUM(AC100,AC103,AC106,AC109,AC112,AC122,AC125,AC128,AC131,AC134,AC137,AC140,AC143,AC146)</f>
        <v>121.27679999999999</v>
      </c>
      <c r="AD97" s="629">
        <f>SUM(AC97/Z97*100)</f>
        <v>99.997361477572554</v>
      </c>
      <c r="AE97" s="453">
        <f>SUM(AE100,AE103,AE106,AE109,AE112,AE122,AE125,AE128,AE131,AE134,AE137,AE140,AE143,AE146)</f>
        <v>0</v>
      </c>
      <c r="AF97" s="453">
        <f>SUM(AF100,AF103,AF106,AF109,AF112,AF122,AF125,AF128,AF131,AF134,AF137,AF140,AF143,AF146)</f>
        <v>0</v>
      </c>
      <c r="AG97" s="441"/>
      <c r="AH97" s="453">
        <f>SUM(AH100,AH103,AH106,AH109,AH112,AH122,AH125,AH128,AH131,AH134,AH137,AH140,AH143,AH146)</f>
        <v>0</v>
      </c>
      <c r="AI97" s="629" t="e">
        <f>SUM(AH97/AE97*100)</f>
        <v>#DIV/0!</v>
      </c>
      <c r="AJ97" s="453">
        <f>SUM(AJ100,AJ103,AJ106,AJ109,AJ112,AJ122,AJ125,AJ128,AJ131,AJ134,AJ137,AJ140,AJ143,AJ146)</f>
        <v>239.9</v>
      </c>
      <c r="AK97" s="456" t="e">
        <f>SUM(AK55,AK58,AK61,AK64,AK67,AK70,AK77,AK80,AK83,AK86,AK89,AK92,AK95,#REF!,#REF!)</f>
        <v>#REF!</v>
      </c>
      <c r="AL97" s="456" t="e">
        <f>SUM(AL55,AL58,AL61,AL64,AL67,AL70,AL77,AL80,AL83,AL86,AL89,AL92,AL95,#REF!,#REF!)</f>
        <v>#REF!</v>
      </c>
      <c r="AM97" s="453">
        <f>SUM(AM100,AM103,AM106,AM109,AM112,AM122,AM125,AM128,AM131,AM134,AM137,AM140,AM143,AM146)</f>
        <v>0</v>
      </c>
      <c r="AN97" s="587">
        <f>SUM(AM97/AJ97*100)</f>
        <v>0</v>
      </c>
      <c r="AO97" s="623">
        <f>SUM(AO100,AO103,AO106,AO109,AO112,AO122,AO125,AO128,AO131,AO134,AO137,AO140,AO143,AO146)</f>
        <v>192.96</v>
      </c>
      <c r="AP97" s="632"/>
      <c r="AQ97" s="632"/>
      <c r="AR97" s="623">
        <f>SUM(AR100,AR103,AR106,AR109,AR112,AR122,AR125,AR128,AR131,AR134,AR137,AR140,AR143,AR146)</f>
        <v>0</v>
      </c>
      <c r="AS97" s="633">
        <f>SUM(AR97/AO97*100)</f>
        <v>0</v>
      </c>
      <c r="AT97" s="623">
        <f>SUM(AT100,AT103,AT106,AT109,AT112,AT122,AT125,AT128,AT131,AT134,AT137,AT140,AT143,AT146)</f>
        <v>0</v>
      </c>
      <c r="AU97" s="632"/>
      <c r="AV97" s="632"/>
      <c r="AW97" s="623">
        <f>SUM(AW100,AW103,AW106,AW109,AW112,AW122,AW125,AW128,AW131,AW134,AW137,AW140,AW143,AW146)</f>
        <v>0</v>
      </c>
      <c r="AX97" s="634" t="e">
        <f>SUM(AW97/AT97*100)</f>
        <v>#DIV/0!</v>
      </c>
      <c r="AY97" s="623">
        <f>SUM(AY100,AY103,AY106,AY109,AY112,AY122,AY125,AY128,AY131,AY134,AY137,AY140,AY143,AY146)</f>
        <v>0</v>
      </c>
      <c r="AZ97" s="623">
        <f>SUM(AZ100,AZ103,AZ106,AZ109,AZ112,AZ122,AZ125,AZ128,AZ131,AZ134,AZ137,AZ140,AZ143,AZ146)</f>
        <v>0</v>
      </c>
      <c r="BA97" s="635" t="e">
        <f>SUM(AZ97/AY97*100)</f>
        <v>#DIV/0!</v>
      </c>
      <c r="BB97" s="593"/>
      <c r="BC97" s="832">
        <f>SUM(H97,K97,N97,Q97,T97,W97)</f>
        <v>148.1</v>
      </c>
      <c r="BD97" s="832">
        <f>SUM(I97,L97,O97,R97,U97,X97)</f>
        <v>148.1</v>
      </c>
    </row>
    <row r="98" spans="1:56" s="158" customFormat="1" ht="15.75" x14ac:dyDescent="0.25">
      <c r="A98" s="625"/>
      <c r="B98" s="900"/>
      <c r="C98" s="896"/>
      <c r="D98" s="178" t="s">
        <v>237</v>
      </c>
      <c r="E98" s="208">
        <f t="shared" ref="E98:E99" si="171">SUM(H98,K98,N98,Q98,T98,W98,Z98,AE98,AJ98,AO98,AT98,AY98)</f>
        <v>702.24</v>
      </c>
      <c r="F98" s="208">
        <f t="shared" ref="F98:F99" si="172">SUM(I98,L98,O98,R98,U98,X98,AC98,AH98,AM98,AR98,AW98,AZ98)</f>
        <v>269.3768</v>
      </c>
      <c r="G98" s="522">
        <f t="shared" ref="G98:G115" si="173">SUM(F98/E98*100)</f>
        <v>38.359649122807014</v>
      </c>
      <c r="H98" s="310">
        <f t="shared" ref="H98:I99" si="174">SUM(H101,H104,H107,H110,H113,H123,H126,H129,H132,H135,H138,H141,H144,H147)</f>
        <v>0</v>
      </c>
      <c r="I98" s="310">
        <f t="shared" si="174"/>
        <v>0</v>
      </c>
      <c r="J98" s="312" t="e">
        <f>SUM(I98/H98*100)</f>
        <v>#DIV/0!</v>
      </c>
      <c r="K98" s="310">
        <f t="shared" ref="K98:L98" si="175">SUM(K101,K104,K107,K110,K113,K123,K126,K129,K132,K135,K138,K141,K144,K147)</f>
        <v>57.9</v>
      </c>
      <c r="L98" s="310">
        <f t="shared" si="175"/>
        <v>57.9</v>
      </c>
      <c r="M98" s="313">
        <f>SUM(L98/K98*100)</f>
        <v>100</v>
      </c>
      <c r="N98" s="310">
        <f t="shared" ref="N98:O98" si="176">SUM(N101,N104,N107,N110,N113,N123,N126,N129,N132,N135,N138,N141,N144,N147)</f>
        <v>0</v>
      </c>
      <c r="O98" s="310">
        <f t="shared" si="176"/>
        <v>0</v>
      </c>
      <c r="P98" s="312" t="e">
        <f>SUM(O98/N98*100)</f>
        <v>#DIV/0!</v>
      </c>
      <c r="Q98" s="630">
        <f t="shared" ref="Q98:R98" si="177">SUM(Q101,Q104,Q107,Q110,Q113,Q123,Q126,Q129,Q132,Q135,Q138,Q141,Q144,Q147)</f>
        <v>1.2</v>
      </c>
      <c r="R98" s="630">
        <f t="shared" si="177"/>
        <v>1.2</v>
      </c>
      <c r="S98" s="631">
        <f>SUM(R98/Q98*100)</f>
        <v>100</v>
      </c>
      <c r="T98" s="630">
        <f t="shared" ref="T98:U98" si="178">SUM(T101,T104,T107,T110,T113,T123,T126,T129,T132,T135,T138,T141,T144,T147)</f>
        <v>66</v>
      </c>
      <c r="U98" s="630">
        <f t="shared" si="178"/>
        <v>66</v>
      </c>
      <c r="V98" s="631">
        <f>SUM(U98/T98*100)</f>
        <v>100</v>
      </c>
      <c r="W98" s="630">
        <f t="shared" ref="W98:X98" si="179">SUM(W101,W104,W107,W110,W113,W123,W126,W129,W132,W135,W138,W141,W144,W147)</f>
        <v>23</v>
      </c>
      <c r="X98" s="630">
        <f t="shared" si="179"/>
        <v>23</v>
      </c>
      <c r="Y98" s="353">
        <f>SUM(X98/W98*100)</f>
        <v>100</v>
      </c>
      <c r="Z98" s="453">
        <f t="shared" ref="Z98:AA98" si="180">SUM(Z101,Z104,Z107,Z110,Z113,Z123,Z126,Z129,Z132,Z135,Z138,Z141,Z144,Z147)</f>
        <v>121.28</v>
      </c>
      <c r="AA98" s="453">
        <f t="shared" si="180"/>
        <v>0</v>
      </c>
      <c r="AB98" s="441"/>
      <c r="AC98" s="453">
        <f t="shared" ref="AC98" si="181">SUM(AC101,AC104,AC107,AC110,AC113,AC123,AC126,AC129,AC132,AC135,AC138,AC141,AC144,AC147)</f>
        <v>121.27679999999999</v>
      </c>
      <c r="AD98" s="629">
        <f>SUM(AC98/Z98*100)</f>
        <v>99.997361477572554</v>
      </c>
      <c r="AE98" s="453">
        <f t="shared" ref="AE98" si="182">SUM(AE101,AE104,AE107,AE110,AE113,AE123,AE126,AE129,AE132,AE135,AE138,AE141,AE144,AE147)</f>
        <v>0</v>
      </c>
      <c r="AF98" s="453">
        <f t="shared" ref="AF98" si="183">SUM(AF101,AF104,AF107,AF110,AF113,AF123,AF126,AF129,AF132,AF135,AF138,AF141,AF144,AF147)</f>
        <v>0</v>
      </c>
      <c r="AG98" s="441"/>
      <c r="AH98" s="453">
        <f t="shared" ref="AH98" si="184">SUM(AH101,AH104,AH107,AH110,AH113,AH123,AH126,AH129,AH132,AH135,AH138,AH141,AH144,AH147)</f>
        <v>0</v>
      </c>
      <c r="AI98" s="629" t="e">
        <f>SUM(AH98/AE98*100)</f>
        <v>#DIV/0!</v>
      </c>
      <c r="AJ98" s="453">
        <f t="shared" ref="AJ98" si="185">SUM(AJ101,AJ104,AJ107,AJ110,AJ113,AJ123,AJ126,AJ129,AJ132,AJ135,AJ138,AJ141,AJ144,AJ147)</f>
        <v>239.9</v>
      </c>
      <c r="AK98" s="456" t="e">
        <f>SUM(AK56,AK59,AK62,AK65,AK68,AK73,AK78,AK81,AK84,AK87,AK90,AK93,AK96,#REF!,#REF!)</f>
        <v>#REF!</v>
      </c>
      <c r="AL98" s="456" t="e">
        <f>SUM(AL56,AL59,AL62,AL65,AL68,AL73,AL78,AL81,AL84,AL87,AL90,AL93,AL96,#REF!,#REF!)</f>
        <v>#REF!</v>
      </c>
      <c r="AM98" s="453">
        <f t="shared" ref="AM98" si="186">SUM(AM101,AM104,AM107,AM110,AM113,AM123,AM126,AM129,AM132,AM135,AM138,AM141,AM144,AM147)</f>
        <v>0</v>
      </c>
      <c r="AN98" s="587">
        <f t="shared" ref="AN98:AN99" si="187">SUM(AM98/AJ98*100)</f>
        <v>0</v>
      </c>
      <c r="AO98" s="623">
        <f t="shared" ref="AO98" si="188">SUM(AO101,AO104,AO107,AO110,AO113,AO123,AO126,AO129,AO132,AO135,AO138,AO141,AO144,AO147)</f>
        <v>192.96</v>
      </c>
      <c r="AP98" s="632"/>
      <c r="AQ98" s="632"/>
      <c r="AR98" s="623">
        <f t="shared" ref="AR98" si="189">SUM(AR101,AR104,AR107,AR110,AR113,AR123,AR126,AR129,AR132,AR135,AR138,AR141,AR144,AR147)</f>
        <v>0</v>
      </c>
      <c r="AS98" s="633">
        <f>SUM(AR98/AO98*100)</f>
        <v>0</v>
      </c>
      <c r="AT98" s="623">
        <f t="shared" ref="AT98" si="190">SUM(AT101,AT104,AT107,AT110,AT113,AT123,AT126,AT129,AT132,AT135,AT138,AT141,AT144,AT147)</f>
        <v>0</v>
      </c>
      <c r="AU98" s="632"/>
      <c r="AV98" s="632"/>
      <c r="AW98" s="623">
        <f t="shared" ref="AW98" si="191">SUM(AW101,AW104,AW107,AW110,AW113,AW123,AW126,AW129,AW132,AW135,AW138,AW141,AW144,AW147)</f>
        <v>0</v>
      </c>
      <c r="AX98" s="634" t="e">
        <f>SUM(AW98/AT98*100)</f>
        <v>#DIV/0!</v>
      </c>
      <c r="AY98" s="623">
        <f t="shared" ref="AY98:AZ98" si="192">SUM(AY101,AY104,AY107,AY110,AY113,AY123,AY126,AY129,AY132,AY135,AY138,AY141,AY144,AY147)</f>
        <v>0</v>
      </c>
      <c r="AZ98" s="623">
        <f t="shared" si="192"/>
        <v>0</v>
      </c>
      <c r="BA98" s="635" t="e">
        <f t="shared" ref="BA98:BA99" si="193">SUM(AZ98/AY98*100)</f>
        <v>#DIV/0!</v>
      </c>
      <c r="BB98" s="593"/>
    </row>
    <row r="99" spans="1:56" s="158" customFormat="1" ht="78.75" x14ac:dyDescent="0.25">
      <c r="A99" s="625"/>
      <c r="B99" s="900"/>
      <c r="C99" s="896"/>
      <c r="D99" s="178" t="s">
        <v>241</v>
      </c>
      <c r="E99" s="208">
        <f t="shared" si="171"/>
        <v>26</v>
      </c>
      <c r="F99" s="208">
        <f t="shared" si="172"/>
        <v>26</v>
      </c>
      <c r="G99" s="522">
        <f t="shared" si="173"/>
        <v>100</v>
      </c>
      <c r="H99" s="310">
        <f t="shared" si="174"/>
        <v>0</v>
      </c>
      <c r="I99" s="310">
        <f t="shared" si="174"/>
        <v>0</v>
      </c>
      <c r="J99" s="312" t="e">
        <f>SUM(I99/H99*100)</f>
        <v>#DIV/0!</v>
      </c>
      <c r="K99" s="310">
        <f t="shared" ref="K99:L99" si="194">SUM(K102,K105,K108,K111,K114,K124,K127,K130,K133,K136,K139,K142,K145,K148)</f>
        <v>0</v>
      </c>
      <c r="L99" s="310">
        <f t="shared" si="194"/>
        <v>0</v>
      </c>
      <c r="M99" s="313" t="e">
        <f>SUM(L99/K99*100)</f>
        <v>#DIV/0!</v>
      </c>
      <c r="N99" s="310">
        <f t="shared" ref="N99:O99" si="195">SUM(N102,N105,N108,N111,N114,N124,N127,N130,N133,N136,N139,N142,N145,N148)</f>
        <v>0</v>
      </c>
      <c r="O99" s="310">
        <f t="shared" si="195"/>
        <v>0</v>
      </c>
      <c r="P99" s="312" t="e">
        <f>SUM(O99/N99*100)</f>
        <v>#DIV/0!</v>
      </c>
      <c r="Q99" s="630">
        <f t="shared" ref="Q99:R99" si="196">SUM(Q102,Q105,Q108,Q111,Q114,Q124,Q127,Q130,Q133,Q136,Q139,Q142,Q145,Q148)</f>
        <v>0</v>
      </c>
      <c r="R99" s="630">
        <f t="shared" si="196"/>
        <v>0</v>
      </c>
      <c r="S99" s="631" t="e">
        <f>SUM(R99/Q99*100)</f>
        <v>#DIV/0!</v>
      </c>
      <c r="T99" s="630">
        <f t="shared" ref="T99:U99" si="197">SUM(T102,T105,T108,T111,T114,T124,T127,T130,T133,T136,T139,T142,T145,T148)</f>
        <v>26</v>
      </c>
      <c r="U99" s="630">
        <f t="shared" si="197"/>
        <v>26</v>
      </c>
      <c r="V99" s="631">
        <f>SUM(U99/T99*100)</f>
        <v>100</v>
      </c>
      <c r="W99" s="630">
        <f t="shared" ref="W99:X99" si="198">SUM(W102,W105,W108,W111,W114,W124,W127,W130,W133,W136,W139,W142,W145,W148)</f>
        <v>0</v>
      </c>
      <c r="X99" s="630">
        <f t="shared" si="198"/>
        <v>0</v>
      </c>
      <c r="Y99" s="353" t="e">
        <f>SUM(X99/W99*100)</f>
        <v>#DIV/0!</v>
      </c>
      <c r="Z99" s="453">
        <f t="shared" ref="Z99:AA99" si="199">SUM(Z102,Z105,Z108,Z111,Z114,Z124,Z127,Z130,Z133,Z136,Z139,Z142,Z145,Z148)</f>
        <v>0</v>
      </c>
      <c r="AA99" s="453">
        <f t="shared" si="199"/>
        <v>0</v>
      </c>
      <c r="AB99" s="441"/>
      <c r="AC99" s="453">
        <f t="shared" ref="AC99" si="200">SUM(AC102,AC105,AC108,AC111,AC114,AC124,AC127,AC130,AC133,AC136,AC139,AC142,AC145,AC148)</f>
        <v>0</v>
      </c>
      <c r="AD99" s="629" t="e">
        <f>SUM(AC99/Z99*100)</f>
        <v>#DIV/0!</v>
      </c>
      <c r="AE99" s="453">
        <f t="shared" ref="AE99" si="201">SUM(AE102,AE105,AE108,AE111,AE114,AE124,AE127,AE130,AE133,AE136,AE139,AE142,AE145,AE148)</f>
        <v>0</v>
      </c>
      <c r="AF99" s="453">
        <f t="shared" ref="AF99" si="202">SUM(AF102,AF105,AF108,AF111,AF114,AF124,AF127,AF130,AF133,AF136,AF139,AF142,AF145,AF148)</f>
        <v>0</v>
      </c>
      <c r="AG99" s="441"/>
      <c r="AH99" s="453">
        <f t="shared" ref="AH99" si="203">SUM(AH102,AH105,AH108,AH111,AH114,AH124,AH127,AH130,AH133,AH136,AH139,AH142,AH145,AH148)</f>
        <v>0</v>
      </c>
      <c r="AI99" s="629" t="e">
        <f>SUM(AH99/AE99*100)</f>
        <v>#DIV/0!</v>
      </c>
      <c r="AJ99" s="453">
        <f t="shared" ref="AJ99" si="204">SUM(AJ102,AJ105,AJ108,AJ111,AJ114,AJ124,AJ127,AJ130,AJ133,AJ136,AJ139,AJ142,AJ145,AJ148)</f>
        <v>0</v>
      </c>
      <c r="AK99" s="456" t="e">
        <f>SUM(AK57,AK60,AK63,AK66,AK69,AK74,AK79,AK82,AK85,AK88,AK91,AK94,#REF!,#REF!,#REF!)</f>
        <v>#REF!</v>
      </c>
      <c r="AL99" s="456" t="e">
        <f>SUM(AL57,AL60,AL63,AL66,AL69,AL74,AL79,AL82,AL85,AL88,AL91,AL94,#REF!,#REF!,#REF!)</f>
        <v>#REF!</v>
      </c>
      <c r="AM99" s="453">
        <f t="shared" ref="AM99" si="205">SUM(AM102,AM105,AM108,AM111,AM114,AM124,AM127,AM130,AM133,AM136,AM139,AM142,AM145,AM148)</f>
        <v>0</v>
      </c>
      <c r="AN99" s="587" t="e">
        <f t="shared" si="187"/>
        <v>#DIV/0!</v>
      </c>
      <c r="AO99" s="623">
        <f t="shared" ref="AO99" si="206">SUM(AO102,AO105,AO108,AO111,AO114,AO124,AO127,AO130,AO133,AO136,AO139,AO142,AO145,AO148)</f>
        <v>0</v>
      </c>
      <c r="AP99" s="632"/>
      <c r="AQ99" s="632"/>
      <c r="AR99" s="623">
        <f t="shared" ref="AR99" si="207">SUM(AR102,AR105,AR108,AR111,AR114,AR124,AR127,AR130,AR133,AR136,AR139,AR142,AR145,AR148)</f>
        <v>0</v>
      </c>
      <c r="AS99" s="633" t="e">
        <f>SUM(AR99/AO99*100)</f>
        <v>#DIV/0!</v>
      </c>
      <c r="AT99" s="623">
        <f t="shared" ref="AT99" si="208">SUM(AT102,AT105,AT108,AT111,AT114,AT124,AT127,AT130,AT133,AT136,AT139,AT142,AT145,AT148)</f>
        <v>0</v>
      </c>
      <c r="AU99" s="632"/>
      <c r="AV99" s="632"/>
      <c r="AW99" s="623">
        <f t="shared" ref="AW99" si="209">SUM(AW102,AW105,AW108,AW111,AW114,AW124,AW127,AW130,AW133,AW136,AW139,AW142,AW145,AW148)</f>
        <v>0</v>
      </c>
      <c r="AX99" s="634" t="e">
        <f>SUM(AW99/AT99*100)</f>
        <v>#DIV/0!</v>
      </c>
      <c r="AY99" s="623">
        <f t="shared" ref="AY99:AZ99" si="210">SUM(AY102,AY105,AY108,AY111,AY114,AY124,AY127,AY130,AY133,AY136,AY139,AY142,AY145,AY148)</f>
        <v>0</v>
      </c>
      <c r="AZ99" s="623">
        <f t="shared" si="210"/>
        <v>0</v>
      </c>
      <c r="BA99" s="635" t="e">
        <f t="shared" si="193"/>
        <v>#DIV/0!</v>
      </c>
      <c r="BB99" s="593"/>
    </row>
    <row r="100" spans="1:56" ht="15.75" x14ac:dyDescent="0.25">
      <c r="A100" s="168" t="s">
        <v>384</v>
      </c>
      <c r="B100" s="889" t="s">
        <v>254</v>
      </c>
      <c r="C100" s="891" t="s">
        <v>250</v>
      </c>
      <c r="D100" s="169" t="s">
        <v>5</v>
      </c>
      <c r="E100" s="201">
        <f t="shared" ref="E100:E115" si="211">SUM(H100,K100,N100,Q100,T100,W100,Z100,AE100,AJ100,AO100,AT100,AY100)</f>
        <v>0.6</v>
      </c>
      <c r="F100" s="201">
        <f t="shared" ref="F100:F115" si="212">SUM(I100,L100,O100,R100,U100,X100,AA100,AF100,AK100,AP100,AU100,AZ100)</f>
        <v>0.6</v>
      </c>
      <c r="G100" s="205">
        <f t="shared" si="173"/>
        <v>100</v>
      </c>
      <c r="H100" s="298"/>
      <c r="I100" s="298"/>
      <c r="J100" s="299"/>
      <c r="K100" s="298">
        <v>0.6</v>
      </c>
      <c r="L100" s="298">
        <v>0.6</v>
      </c>
      <c r="M100" s="309">
        <f t="shared" ref="M100:M105" si="213">SUM(L100/K100*100%)</f>
        <v>1</v>
      </c>
      <c r="N100" s="298"/>
      <c r="O100" s="298"/>
      <c r="P100" s="306"/>
      <c r="Q100" s="348"/>
      <c r="R100" s="348"/>
      <c r="S100" s="348"/>
      <c r="T100" s="348"/>
      <c r="U100" s="348"/>
      <c r="V100" s="348"/>
      <c r="W100" s="348"/>
      <c r="X100" s="348"/>
      <c r="Y100" s="348"/>
      <c r="Z100" s="433"/>
      <c r="AA100" s="437"/>
      <c r="AB100" s="438"/>
      <c r="AC100" s="433"/>
      <c r="AD100" s="439"/>
      <c r="AE100" s="433"/>
      <c r="AF100" s="437"/>
      <c r="AG100" s="438"/>
      <c r="AH100" s="424"/>
      <c r="AI100" s="439"/>
      <c r="AJ100" s="433"/>
      <c r="AK100" s="437"/>
      <c r="AL100" s="438"/>
      <c r="AM100" s="424"/>
      <c r="AN100" s="439"/>
      <c r="AO100" s="238"/>
      <c r="AP100" s="238"/>
      <c r="AQ100" s="238"/>
      <c r="AR100" s="238"/>
      <c r="AS100" s="238"/>
      <c r="AT100" s="238"/>
      <c r="AU100" s="238"/>
      <c r="AV100" s="238"/>
      <c r="AW100" s="238"/>
      <c r="AX100" s="238"/>
      <c r="AY100" s="238"/>
      <c r="AZ100" s="238"/>
      <c r="BA100" s="238"/>
      <c r="BB100" s="172"/>
    </row>
    <row r="101" spans="1:56" ht="15.75" x14ac:dyDescent="0.25">
      <c r="A101" s="170"/>
      <c r="B101" s="890"/>
      <c r="C101" s="892"/>
      <c r="D101" s="176" t="s">
        <v>237</v>
      </c>
      <c r="E101" s="201">
        <f t="shared" si="211"/>
        <v>0.6</v>
      </c>
      <c r="F101" s="201">
        <f t="shared" si="212"/>
        <v>0.6</v>
      </c>
      <c r="G101" s="205">
        <f t="shared" si="173"/>
        <v>100</v>
      </c>
      <c r="H101" s="298"/>
      <c r="I101" s="298"/>
      <c r="J101" s="299"/>
      <c r="K101" s="298">
        <v>0.6</v>
      </c>
      <c r="L101" s="298">
        <v>0.6</v>
      </c>
      <c r="M101" s="309">
        <f t="shared" si="213"/>
        <v>1</v>
      </c>
      <c r="N101" s="298"/>
      <c r="O101" s="298"/>
      <c r="P101" s="306"/>
      <c r="Q101" s="348"/>
      <c r="R101" s="348"/>
      <c r="S101" s="348"/>
      <c r="T101" s="348"/>
      <c r="U101" s="348"/>
      <c r="V101" s="348"/>
      <c r="W101" s="348"/>
      <c r="X101" s="348"/>
      <c r="Y101" s="348"/>
      <c r="Z101" s="433"/>
      <c r="AA101" s="437"/>
      <c r="AB101" s="438"/>
      <c r="AC101" s="433"/>
      <c r="AD101" s="439"/>
      <c r="AE101" s="433"/>
      <c r="AF101" s="437"/>
      <c r="AG101" s="438"/>
      <c r="AH101" s="424"/>
      <c r="AI101" s="439"/>
      <c r="AJ101" s="433"/>
      <c r="AK101" s="437"/>
      <c r="AL101" s="438"/>
      <c r="AM101" s="424"/>
      <c r="AN101" s="439"/>
      <c r="AO101" s="238"/>
      <c r="AP101" s="238"/>
      <c r="AQ101" s="238"/>
      <c r="AR101" s="238"/>
      <c r="AS101" s="238"/>
      <c r="AT101" s="238"/>
      <c r="AU101" s="238"/>
      <c r="AV101" s="238"/>
      <c r="AW101" s="238"/>
      <c r="AX101" s="238"/>
      <c r="AY101" s="238"/>
      <c r="AZ101" s="238"/>
      <c r="BA101" s="238"/>
      <c r="BB101" s="172"/>
    </row>
    <row r="102" spans="1:56" ht="78.75" x14ac:dyDescent="0.25">
      <c r="A102" s="170"/>
      <c r="B102" s="890"/>
      <c r="C102" s="892"/>
      <c r="D102" s="176" t="s">
        <v>241</v>
      </c>
      <c r="E102" s="201">
        <f t="shared" si="211"/>
        <v>0</v>
      </c>
      <c r="F102" s="201">
        <f t="shared" si="212"/>
        <v>0</v>
      </c>
      <c r="G102" s="205" t="e">
        <f t="shared" si="173"/>
        <v>#DIV/0!</v>
      </c>
      <c r="H102" s="298"/>
      <c r="I102" s="298"/>
      <c r="J102" s="299"/>
      <c r="K102" s="298"/>
      <c r="L102" s="298"/>
      <c r="M102" s="309" t="e">
        <f t="shared" si="213"/>
        <v>#DIV/0!</v>
      </c>
      <c r="N102" s="298"/>
      <c r="O102" s="298"/>
      <c r="P102" s="306"/>
      <c r="Q102" s="348"/>
      <c r="R102" s="348"/>
      <c r="S102" s="348"/>
      <c r="T102" s="348"/>
      <c r="U102" s="348"/>
      <c r="V102" s="348"/>
      <c r="W102" s="348"/>
      <c r="X102" s="348"/>
      <c r="Y102" s="348"/>
      <c r="Z102" s="433"/>
      <c r="AA102" s="437"/>
      <c r="AB102" s="438"/>
      <c r="AC102" s="433"/>
      <c r="AD102" s="439"/>
      <c r="AE102" s="433"/>
      <c r="AF102" s="437"/>
      <c r="AG102" s="438"/>
      <c r="AH102" s="424"/>
      <c r="AI102" s="439"/>
      <c r="AJ102" s="433"/>
      <c r="AK102" s="437"/>
      <c r="AL102" s="438"/>
      <c r="AM102" s="424"/>
      <c r="AN102" s="439"/>
      <c r="AO102" s="238"/>
      <c r="AP102" s="238"/>
      <c r="AQ102" s="238"/>
      <c r="AR102" s="238"/>
      <c r="AS102" s="238"/>
      <c r="AT102" s="238"/>
      <c r="AU102" s="238"/>
      <c r="AV102" s="238"/>
      <c r="AW102" s="238"/>
      <c r="AX102" s="238"/>
      <c r="AY102" s="238"/>
      <c r="AZ102" s="238"/>
      <c r="BA102" s="238"/>
      <c r="BB102" s="172"/>
    </row>
    <row r="103" spans="1:56" ht="15.75" x14ac:dyDescent="0.25">
      <c r="A103" s="168" t="s">
        <v>385</v>
      </c>
      <c r="B103" s="889" t="s">
        <v>255</v>
      </c>
      <c r="C103" s="891" t="s">
        <v>250</v>
      </c>
      <c r="D103" s="180" t="s">
        <v>5</v>
      </c>
      <c r="E103" s="514">
        <f t="shared" si="211"/>
        <v>57.3</v>
      </c>
      <c r="F103" s="203">
        <f t="shared" si="212"/>
        <v>57.3</v>
      </c>
      <c r="G103" s="205">
        <f t="shared" si="173"/>
        <v>100</v>
      </c>
      <c r="H103" s="298"/>
      <c r="I103" s="298"/>
      <c r="J103" s="299"/>
      <c r="K103" s="370">
        <v>57.3</v>
      </c>
      <c r="L103" s="370">
        <v>57.3</v>
      </c>
      <c r="M103" s="309">
        <f t="shared" si="213"/>
        <v>1</v>
      </c>
      <c r="N103" s="370">
        <v>0</v>
      </c>
      <c r="O103" s="370">
        <v>0</v>
      </c>
      <c r="P103" s="270" t="e">
        <f>SUM(O103/N103*100)</f>
        <v>#DIV/0!</v>
      </c>
      <c r="Q103" s="348"/>
      <c r="R103" s="348"/>
      <c r="S103" s="348"/>
      <c r="T103" s="348"/>
      <c r="U103" s="348"/>
      <c r="V103" s="348"/>
      <c r="W103" s="348" t="s">
        <v>301</v>
      </c>
      <c r="X103" s="348"/>
      <c r="Y103" s="348"/>
      <c r="Z103" s="545"/>
      <c r="AA103" s="437"/>
      <c r="AB103" s="438"/>
      <c r="AC103" s="433"/>
      <c r="AD103" s="439"/>
      <c r="AE103" s="433"/>
      <c r="AF103" s="437"/>
      <c r="AG103" s="438"/>
      <c r="AH103" s="424"/>
      <c r="AI103" s="439"/>
      <c r="AJ103" s="433"/>
      <c r="AK103" s="437"/>
      <c r="AL103" s="438"/>
      <c r="AM103" s="424"/>
      <c r="AN103" s="439"/>
      <c r="AO103" s="238"/>
      <c r="AP103" s="238"/>
      <c r="AQ103" s="238"/>
      <c r="AR103" s="238"/>
      <c r="AS103" s="238"/>
      <c r="AT103" s="238"/>
      <c r="AU103" s="238"/>
      <c r="AV103" s="238"/>
      <c r="AW103" s="238"/>
      <c r="AX103" s="238"/>
      <c r="AY103" s="242"/>
      <c r="AZ103" s="238"/>
      <c r="BA103" s="238"/>
      <c r="BB103" s="172"/>
    </row>
    <row r="104" spans="1:56" ht="15.75" x14ac:dyDescent="0.25">
      <c r="A104" s="170"/>
      <c r="B104" s="890"/>
      <c r="C104" s="892"/>
      <c r="D104" s="176" t="s">
        <v>237</v>
      </c>
      <c r="E104" s="514">
        <f t="shared" si="211"/>
        <v>57.3</v>
      </c>
      <c r="F104" s="203">
        <f t="shared" si="212"/>
        <v>57.3</v>
      </c>
      <c r="G104" s="205">
        <f t="shared" si="173"/>
        <v>100</v>
      </c>
      <c r="H104" s="298"/>
      <c r="I104" s="298"/>
      <c r="J104" s="299"/>
      <c r="K104" s="370">
        <v>57.3</v>
      </c>
      <c r="L104" s="370">
        <v>57.3</v>
      </c>
      <c r="M104" s="309">
        <f t="shared" si="213"/>
        <v>1</v>
      </c>
      <c r="N104" s="370">
        <v>0</v>
      </c>
      <c r="O104" s="370">
        <v>0</v>
      </c>
      <c r="P104" s="270" t="e">
        <f>SUM(O104/N104*100)</f>
        <v>#DIV/0!</v>
      </c>
      <c r="Q104" s="348"/>
      <c r="R104" s="348"/>
      <c r="S104" s="348"/>
      <c r="T104" s="348"/>
      <c r="U104" s="348"/>
      <c r="V104" s="348"/>
      <c r="W104" s="348" t="s">
        <v>301</v>
      </c>
      <c r="X104" s="348"/>
      <c r="Y104" s="348"/>
      <c r="Z104" s="545"/>
      <c r="AA104" s="437"/>
      <c r="AB104" s="438"/>
      <c r="AC104" s="433"/>
      <c r="AD104" s="439"/>
      <c r="AE104" s="433"/>
      <c r="AF104" s="437"/>
      <c r="AG104" s="438"/>
      <c r="AH104" s="424"/>
      <c r="AI104" s="439"/>
      <c r="AJ104" s="433"/>
      <c r="AK104" s="437"/>
      <c r="AL104" s="438"/>
      <c r="AM104" s="424"/>
      <c r="AN104" s="439"/>
      <c r="AO104" s="238"/>
      <c r="AP104" s="238"/>
      <c r="AQ104" s="238"/>
      <c r="AR104" s="238"/>
      <c r="AS104" s="238"/>
      <c r="AT104" s="238"/>
      <c r="AU104" s="238"/>
      <c r="AV104" s="238"/>
      <c r="AW104" s="238"/>
      <c r="AX104" s="238"/>
      <c r="AY104" s="242"/>
      <c r="AZ104" s="238"/>
      <c r="BA104" s="238"/>
      <c r="BB104" s="172"/>
    </row>
    <row r="105" spans="1:56" ht="78.75" x14ac:dyDescent="0.25">
      <c r="A105" s="170"/>
      <c r="B105" s="890"/>
      <c r="C105" s="892"/>
      <c r="D105" s="176" t="s">
        <v>241</v>
      </c>
      <c r="E105" s="514">
        <f t="shared" si="211"/>
        <v>0</v>
      </c>
      <c r="F105" s="203">
        <f t="shared" si="212"/>
        <v>0</v>
      </c>
      <c r="G105" s="205" t="e">
        <f t="shared" si="173"/>
        <v>#DIV/0!</v>
      </c>
      <c r="H105" s="298"/>
      <c r="I105" s="298"/>
      <c r="J105" s="299"/>
      <c r="K105" s="370">
        <v>0</v>
      </c>
      <c r="L105" s="370">
        <v>0</v>
      </c>
      <c r="M105" s="309" t="e">
        <f t="shared" si="213"/>
        <v>#DIV/0!</v>
      </c>
      <c r="N105" s="370"/>
      <c r="O105" s="370"/>
      <c r="P105" s="270"/>
      <c r="Q105" s="348"/>
      <c r="R105" s="348"/>
      <c r="S105" s="348"/>
      <c r="T105" s="348"/>
      <c r="U105" s="348"/>
      <c r="V105" s="348"/>
      <c r="W105" s="348"/>
      <c r="X105" s="348"/>
      <c r="Y105" s="348"/>
      <c r="Z105" s="433">
        <v>0</v>
      </c>
      <c r="AA105" s="437"/>
      <c r="AB105" s="438"/>
      <c r="AC105" s="433"/>
      <c r="AD105" s="439"/>
      <c r="AE105" s="433"/>
      <c r="AF105" s="437"/>
      <c r="AG105" s="438"/>
      <c r="AH105" s="424"/>
      <c r="AI105" s="439"/>
      <c r="AJ105" s="433"/>
      <c r="AK105" s="437"/>
      <c r="AL105" s="438"/>
      <c r="AM105" s="424"/>
      <c r="AN105" s="439"/>
      <c r="AO105" s="238"/>
      <c r="AP105" s="238"/>
      <c r="AQ105" s="238"/>
      <c r="AR105" s="238"/>
      <c r="AS105" s="238"/>
      <c r="AT105" s="238"/>
      <c r="AU105" s="238"/>
      <c r="AV105" s="238"/>
      <c r="AW105" s="238"/>
      <c r="AX105" s="238"/>
      <c r="AY105" s="242"/>
      <c r="AZ105" s="238"/>
      <c r="BA105" s="238"/>
      <c r="BB105" s="172"/>
    </row>
    <row r="106" spans="1:56" ht="15.75" x14ac:dyDescent="0.25">
      <c r="A106" s="168" t="s">
        <v>386</v>
      </c>
      <c r="B106" s="889" t="s">
        <v>256</v>
      </c>
      <c r="C106" s="891" t="s">
        <v>250</v>
      </c>
      <c r="D106" s="180" t="s">
        <v>5</v>
      </c>
      <c r="E106" s="201">
        <f t="shared" si="211"/>
        <v>1.2</v>
      </c>
      <c r="F106" s="201">
        <f t="shared" si="212"/>
        <v>1.2</v>
      </c>
      <c r="G106" s="205">
        <f t="shared" si="173"/>
        <v>100</v>
      </c>
      <c r="H106" s="298"/>
      <c r="I106" s="298"/>
      <c r="J106" s="299"/>
      <c r="K106" s="298"/>
      <c r="L106" s="298"/>
      <c r="M106" s="298"/>
      <c r="N106" s="298"/>
      <c r="O106" s="298"/>
      <c r="P106" s="306"/>
      <c r="Q106" s="348">
        <v>1.2</v>
      </c>
      <c r="R106" s="348">
        <v>1.2</v>
      </c>
      <c r="S106" s="351">
        <f t="shared" ref="S106:S107" si="214">SUM(R106/Q106*100)</f>
        <v>100</v>
      </c>
      <c r="T106" s="348"/>
      <c r="U106" s="348"/>
      <c r="V106" s="348"/>
      <c r="W106" s="348"/>
      <c r="X106" s="348"/>
      <c r="Y106" s="348"/>
      <c r="Z106" s="433"/>
      <c r="AA106" s="437"/>
      <c r="AB106" s="438"/>
      <c r="AC106" s="433"/>
      <c r="AD106" s="439"/>
      <c r="AE106" s="433"/>
      <c r="AF106" s="437"/>
      <c r="AG106" s="438"/>
      <c r="AH106" s="424"/>
      <c r="AI106" s="439"/>
      <c r="AJ106" s="433"/>
      <c r="AK106" s="437"/>
      <c r="AL106" s="438"/>
      <c r="AM106" s="424"/>
      <c r="AN106" s="439"/>
      <c r="AO106" s="238"/>
      <c r="AP106" s="238"/>
      <c r="AQ106" s="238"/>
      <c r="AR106" s="238"/>
      <c r="AS106" s="238"/>
      <c r="AT106" s="238"/>
      <c r="AU106" s="238"/>
      <c r="AV106" s="238"/>
      <c r="AW106" s="238"/>
      <c r="AX106" s="238"/>
      <c r="AY106" s="238"/>
      <c r="AZ106" s="238"/>
      <c r="BA106" s="238"/>
      <c r="BB106" s="172"/>
    </row>
    <row r="107" spans="1:56" ht="15.75" x14ac:dyDescent="0.25">
      <c r="A107" s="170"/>
      <c r="B107" s="890"/>
      <c r="C107" s="892"/>
      <c r="D107" s="176" t="s">
        <v>237</v>
      </c>
      <c r="E107" s="201">
        <f t="shared" si="211"/>
        <v>1.2</v>
      </c>
      <c r="F107" s="201">
        <f t="shared" si="212"/>
        <v>1.2</v>
      </c>
      <c r="G107" s="205">
        <f t="shared" si="173"/>
        <v>100</v>
      </c>
      <c r="H107" s="298"/>
      <c r="I107" s="298"/>
      <c r="J107" s="299"/>
      <c r="K107" s="298"/>
      <c r="L107" s="298"/>
      <c r="M107" s="298"/>
      <c r="N107" s="298"/>
      <c r="O107" s="298"/>
      <c r="P107" s="306"/>
      <c r="Q107" s="348">
        <v>1.2</v>
      </c>
      <c r="R107" s="348">
        <v>1.2</v>
      </c>
      <c r="S107" s="351">
        <f t="shared" si="214"/>
        <v>100</v>
      </c>
      <c r="T107" s="348"/>
      <c r="U107" s="348"/>
      <c r="V107" s="348"/>
      <c r="W107" s="348"/>
      <c r="X107" s="348"/>
      <c r="Y107" s="348"/>
      <c r="Z107" s="433"/>
      <c r="AA107" s="437"/>
      <c r="AB107" s="438"/>
      <c r="AC107" s="433"/>
      <c r="AD107" s="439"/>
      <c r="AE107" s="433"/>
      <c r="AF107" s="437"/>
      <c r="AG107" s="438"/>
      <c r="AH107" s="424"/>
      <c r="AI107" s="439"/>
      <c r="AJ107" s="433"/>
      <c r="AK107" s="437"/>
      <c r="AL107" s="438"/>
      <c r="AM107" s="424"/>
      <c r="AN107" s="439"/>
      <c r="AO107" s="238"/>
      <c r="AP107" s="238"/>
      <c r="AQ107" s="238"/>
      <c r="AR107" s="238"/>
      <c r="AS107" s="238"/>
      <c r="AT107" s="238"/>
      <c r="AU107" s="238"/>
      <c r="AV107" s="238"/>
      <c r="AW107" s="238"/>
      <c r="AX107" s="238"/>
      <c r="AY107" s="238"/>
      <c r="AZ107" s="238"/>
      <c r="BA107" s="238"/>
      <c r="BB107" s="172"/>
    </row>
    <row r="108" spans="1:56" ht="78.75" x14ac:dyDescent="0.25">
      <c r="A108" s="170"/>
      <c r="B108" s="890"/>
      <c r="C108" s="892"/>
      <c r="D108" s="176" t="s">
        <v>241</v>
      </c>
      <c r="E108" s="201">
        <f t="shared" si="211"/>
        <v>0</v>
      </c>
      <c r="F108" s="201">
        <f t="shared" si="212"/>
        <v>0</v>
      </c>
      <c r="G108" s="205" t="e">
        <f t="shared" si="173"/>
        <v>#DIV/0!</v>
      </c>
      <c r="H108" s="298"/>
      <c r="I108" s="298"/>
      <c r="J108" s="299"/>
      <c r="K108" s="298"/>
      <c r="L108" s="298"/>
      <c r="M108" s="298"/>
      <c r="N108" s="298"/>
      <c r="O108" s="298"/>
      <c r="P108" s="306"/>
      <c r="Q108" s="348"/>
      <c r="R108" s="348"/>
      <c r="S108" s="351"/>
      <c r="T108" s="348"/>
      <c r="U108" s="348"/>
      <c r="V108" s="348"/>
      <c r="W108" s="348"/>
      <c r="X108" s="348"/>
      <c r="Y108" s="348"/>
      <c r="Z108" s="433"/>
      <c r="AA108" s="437"/>
      <c r="AB108" s="438"/>
      <c r="AC108" s="433"/>
      <c r="AD108" s="439"/>
      <c r="AE108" s="433"/>
      <c r="AF108" s="437"/>
      <c r="AG108" s="438"/>
      <c r="AH108" s="424"/>
      <c r="AI108" s="439"/>
      <c r="AJ108" s="433"/>
      <c r="AK108" s="437"/>
      <c r="AL108" s="438"/>
      <c r="AM108" s="424"/>
      <c r="AN108" s="439"/>
      <c r="AO108" s="238"/>
      <c r="AP108" s="238"/>
      <c r="AQ108" s="238"/>
      <c r="AR108" s="238"/>
      <c r="AS108" s="238"/>
      <c r="AT108" s="238"/>
      <c r="AU108" s="238"/>
      <c r="AV108" s="238"/>
      <c r="AW108" s="238"/>
      <c r="AX108" s="238"/>
      <c r="AY108" s="238"/>
      <c r="AZ108" s="238"/>
      <c r="BA108" s="238"/>
      <c r="BB108" s="172"/>
    </row>
    <row r="109" spans="1:56" ht="15.75" x14ac:dyDescent="0.25">
      <c r="A109" s="168" t="s">
        <v>387</v>
      </c>
      <c r="B109" s="889" t="s">
        <v>257</v>
      </c>
      <c r="C109" s="891" t="s">
        <v>250</v>
      </c>
      <c r="D109" s="180" t="s">
        <v>5</v>
      </c>
      <c r="E109" s="203">
        <f t="shared" si="211"/>
        <v>66</v>
      </c>
      <c r="F109" s="203">
        <f t="shared" si="212"/>
        <v>66</v>
      </c>
      <c r="G109" s="205">
        <f t="shared" si="173"/>
        <v>100</v>
      </c>
      <c r="H109" s="298"/>
      <c r="I109" s="298"/>
      <c r="J109" s="299"/>
      <c r="K109" s="298"/>
      <c r="L109" s="298"/>
      <c r="M109" s="298"/>
      <c r="N109" s="298"/>
      <c r="O109" s="298"/>
      <c r="P109" s="309"/>
      <c r="Q109" s="348"/>
      <c r="R109" s="348"/>
      <c r="S109" s="351"/>
      <c r="T109" s="847">
        <v>66</v>
      </c>
      <c r="U109" s="847">
        <v>66</v>
      </c>
      <c r="V109" s="351">
        <f>SUM(U109/T109*100)</f>
        <v>100</v>
      </c>
      <c r="W109" s="348"/>
      <c r="X109" s="348"/>
      <c r="Y109" s="348"/>
      <c r="Z109" s="433"/>
      <c r="AA109" s="437"/>
      <c r="AB109" s="438"/>
      <c r="AC109" s="433"/>
      <c r="AD109" s="439"/>
      <c r="AE109" s="433"/>
      <c r="AF109" s="437"/>
      <c r="AG109" s="438"/>
      <c r="AH109" s="424"/>
      <c r="AI109" s="439"/>
      <c r="AJ109" s="433"/>
      <c r="AK109" s="437"/>
      <c r="AL109" s="438"/>
      <c r="AM109" s="424"/>
      <c r="AN109" s="439"/>
      <c r="AO109" s="238"/>
      <c r="AP109" s="238"/>
      <c r="AQ109" s="238"/>
      <c r="AR109" s="238"/>
      <c r="AS109" s="238" t="e">
        <f>SUM(AR109/AO109*100)</f>
        <v>#DIV/0!</v>
      </c>
      <c r="AT109" s="238"/>
      <c r="AU109" s="238"/>
      <c r="AV109" s="238"/>
      <c r="AW109" s="238"/>
      <c r="AX109" s="238"/>
      <c r="AY109" s="238"/>
      <c r="AZ109" s="238"/>
      <c r="BA109" s="238">
        <v>0</v>
      </c>
      <c r="BB109" s="498"/>
    </row>
    <row r="110" spans="1:56" ht="15.75" x14ac:dyDescent="0.25">
      <c r="A110" s="170"/>
      <c r="B110" s="890"/>
      <c r="C110" s="892"/>
      <c r="D110" s="176" t="s">
        <v>237</v>
      </c>
      <c r="E110" s="203">
        <f t="shared" si="211"/>
        <v>66</v>
      </c>
      <c r="F110" s="203">
        <f t="shared" si="212"/>
        <v>66</v>
      </c>
      <c r="G110" s="205">
        <f t="shared" si="173"/>
        <v>100</v>
      </c>
      <c r="H110" s="298"/>
      <c r="I110" s="298"/>
      <c r="J110" s="299"/>
      <c r="K110" s="298"/>
      <c r="L110" s="298"/>
      <c r="M110" s="298"/>
      <c r="N110" s="298"/>
      <c r="O110" s="298"/>
      <c r="P110" s="309"/>
      <c r="Q110" s="348"/>
      <c r="R110" s="348"/>
      <c r="S110" s="351"/>
      <c r="T110" s="847">
        <v>66</v>
      </c>
      <c r="U110" s="847">
        <v>66</v>
      </c>
      <c r="V110" s="351">
        <f>SUM(U110/T110*100)</f>
        <v>100</v>
      </c>
      <c r="W110" s="348"/>
      <c r="X110" s="348"/>
      <c r="Y110" s="348"/>
      <c r="Z110" s="433"/>
      <c r="AA110" s="437"/>
      <c r="AB110" s="438"/>
      <c r="AC110" s="433"/>
      <c r="AD110" s="439"/>
      <c r="AE110" s="433"/>
      <c r="AF110" s="437"/>
      <c r="AG110" s="438"/>
      <c r="AH110" s="424"/>
      <c r="AI110" s="439"/>
      <c r="AJ110" s="433"/>
      <c r="AK110" s="437"/>
      <c r="AL110" s="438"/>
      <c r="AM110" s="424"/>
      <c r="AN110" s="439"/>
      <c r="AO110" s="238"/>
      <c r="AP110" s="238"/>
      <c r="AQ110" s="238"/>
      <c r="AR110" s="238"/>
      <c r="AS110" s="238" t="e">
        <f>SUM(AR110/AO110*100)</f>
        <v>#DIV/0!</v>
      </c>
      <c r="AT110" s="238"/>
      <c r="AU110" s="238"/>
      <c r="AV110" s="238"/>
      <c r="AW110" s="238"/>
      <c r="AX110" s="238"/>
      <c r="AY110" s="238"/>
      <c r="AZ110" s="238"/>
      <c r="BA110" s="238">
        <v>0</v>
      </c>
      <c r="BB110" s="172"/>
    </row>
    <row r="111" spans="1:56" ht="78.75" x14ac:dyDescent="0.25">
      <c r="A111" s="170"/>
      <c r="B111" s="890"/>
      <c r="C111" s="892"/>
      <c r="D111" s="176" t="s">
        <v>241</v>
      </c>
      <c r="E111" s="203">
        <f t="shared" si="211"/>
        <v>26</v>
      </c>
      <c r="F111" s="203">
        <f t="shared" si="212"/>
        <v>26</v>
      </c>
      <c r="G111" s="205">
        <f t="shared" si="173"/>
        <v>100</v>
      </c>
      <c r="H111" s="298"/>
      <c r="I111" s="298"/>
      <c r="J111" s="299"/>
      <c r="K111" s="298"/>
      <c r="L111" s="298"/>
      <c r="M111" s="298"/>
      <c r="N111" s="298"/>
      <c r="O111" s="298"/>
      <c r="P111" s="309"/>
      <c r="Q111" s="348"/>
      <c r="R111" s="348"/>
      <c r="S111" s="351"/>
      <c r="T111" s="352">
        <v>26</v>
      </c>
      <c r="U111" s="352">
        <v>26</v>
      </c>
      <c r="V111" s="351">
        <f>SUM(U111/T111*100)</f>
        <v>100</v>
      </c>
      <c r="W111" s="348"/>
      <c r="X111" s="348"/>
      <c r="Y111" s="348"/>
      <c r="Z111" s="433"/>
      <c r="AA111" s="437"/>
      <c r="AB111" s="438"/>
      <c r="AC111" s="433"/>
      <c r="AD111" s="439"/>
      <c r="AE111" s="433"/>
      <c r="AF111" s="437"/>
      <c r="AG111" s="438"/>
      <c r="AH111" s="424"/>
      <c r="AI111" s="439"/>
      <c r="AJ111" s="433"/>
      <c r="AK111" s="437"/>
      <c r="AL111" s="438"/>
      <c r="AM111" s="424"/>
      <c r="AN111" s="439"/>
      <c r="AO111" s="238"/>
      <c r="AP111" s="238"/>
      <c r="AQ111" s="238"/>
      <c r="AR111" s="238"/>
      <c r="AS111" s="238"/>
      <c r="AT111" s="238"/>
      <c r="AU111" s="238"/>
      <c r="AV111" s="238"/>
      <c r="AW111" s="238"/>
      <c r="AX111" s="238"/>
      <c r="AY111" s="238"/>
      <c r="AZ111" s="238"/>
      <c r="BA111" s="238"/>
      <c r="BB111" s="172"/>
    </row>
    <row r="112" spans="1:56" ht="15.75" customHeight="1" x14ac:dyDescent="0.25">
      <c r="A112" s="168" t="s">
        <v>388</v>
      </c>
      <c r="B112" s="889" t="s">
        <v>258</v>
      </c>
      <c r="C112" s="891" t="s">
        <v>250</v>
      </c>
      <c r="D112" s="180" t="s">
        <v>5</v>
      </c>
      <c r="E112" s="201">
        <f t="shared" si="211"/>
        <v>20</v>
      </c>
      <c r="F112" s="201">
        <f t="shared" si="212"/>
        <v>20</v>
      </c>
      <c r="G112" s="205">
        <f t="shared" si="173"/>
        <v>100</v>
      </c>
      <c r="H112" s="298"/>
      <c r="I112" s="298"/>
      <c r="J112" s="299"/>
      <c r="K112" s="298"/>
      <c r="L112" s="298"/>
      <c r="M112" s="298"/>
      <c r="N112" s="298"/>
      <c r="O112" s="298"/>
      <c r="P112" s="306"/>
      <c r="Q112" s="348"/>
      <c r="R112" s="348"/>
      <c r="S112" s="348"/>
      <c r="T112" s="348"/>
      <c r="U112" s="348"/>
      <c r="V112" s="348"/>
      <c r="W112" s="374">
        <v>20</v>
      </c>
      <c r="X112" s="374">
        <v>20</v>
      </c>
      <c r="Y112" s="823">
        <f t="shared" ref="Y112:Y114" si="215">SUM(X112/W112*100%)</f>
        <v>1</v>
      </c>
      <c r="Z112" s="433"/>
      <c r="AA112" s="437"/>
      <c r="AB112" s="438"/>
      <c r="AC112" s="433"/>
      <c r="AD112" s="439"/>
      <c r="AE112" s="433"/>
      <c r="AF112" s="437"/>
      <c r="AG112" s="438"/>
      <c r="AH112" s="424"/>
      <c r="AI112" s="439"/>
      <c r="AJ112" s="433"/>
      <c r="AK112" s="437"/>
      <c r="AL112" s="438"/>
      <c r="AM112" s="424"/>
      <c r="AN112" s="439"/>
      <c r="AO112" s="238"/>
      <c r="AP112" s="238"/>
      <c r="AQ112" s="238"/>
      <c r="AR112" s="238"/>
      <c r="AS112" s="238"/>
      <c r="AT112" s="238"/>
      <c r="AU112" s="238"/>
      <c r="AV112" s="238"/>
      <c r="AW112" s="238"/>
      <c r="AX112" s="238"/>
      <c r="AY112" s="238"/>
      <c r="AZ112" s="238"/>
      <c r="BA112" s="238"/>
      <c r="BB112" s="172"/>
    </row>
    <row r="113" spans="1:55" ht="15.75" x14ac:dyDescent="0.25">
      <c r="A113" s="170"/>
      <c r="B113" s="890"/>
      <c r="C113" s="892"/>
      <c r="D113" s="176" t="s">
        <v>237</v>
      </c>
      <c r="E113" s="201">
        <f t="shared" si="211"/>
        <v>20</v>
      </c>
      <c r="F113" s="201">
        <f t="shared" si="212"/>
        <v>20</v>
      </c>
      <c r="G113" s="205">
        <f t="shared" si="173"/>
        <v>100</v>
      </c>
      <c r="H113" s="298"/>
      <c r="I113" s="298"/>
      <c r="J113" s="299"/>
      <c r="K113" s="298"/>
      <c r="L113" s="298"/>
      <c r="M113" s="298"/>
      <c r="N113" s="298"/>
      <c r="O113" s="298"/>
      <c r="P113" s="306"/>
      <c r="Q113" s="348"/>
      <c r="R113" s="348"/>
      <c r="S113" s="348"/>
      <c r="T113" s="348"/>
      <c r="U113" s="348"/>
      <c r="V113" s="348"/>
      <c r="W113" s="374">
        <v>20</v>
      </c>
      <c r="X113" s="374">
        <v>20</v>
      </c>
      <c r="Y113" s="823">
        <f t="shared" si="215"/>
        <v>1</v>
      </c>
      <c r="Z113" s="433"/>
      <c r="AA113" s="437"/>
      <c r="AB113" s="438"/>
      <c r="AC113" s="433"/>
      <c r="AD113" s="439"/>
      <c r="AE113" s="433"/>
      <c r="AF113" s="437"/>
      <c r="AG113" s="438"/>
      <c r="AH113" s="424"/>
      <c r="AI113" s="439"/>
      <c r="AJ113" s="433"/>
      <c r="AK113" s="437"/>
      <c r="AL113" s="438"/>
      <c r="AM113" s="424"/>
      <c r="AN113" s="439"/>
      <c r="AO113" s="238"/>
      <c r="AP113" s="238"/>
      <c r="AQ113" s="238"/>
      <c r="AR113" s="238"/>
      <c r="AS113" s="238"/>
      <c r="AT113" s="238"/>
      <c r="AU113" s="238"/>
      <c r="AV113" s="238"/>
      <c r="AW113" s="238"/>
      <c r="AX113" s="238"/>
      <c r="AY113" s="238"/>
      <c r="AZ113" s="238"/>
      <c r="BA113" s="238"/>
      <c r="BB113" s="172"/>
    </row>
    <row r="114" spans="1:55" ht="78.75" x14ac:dyDescent="0.25">
      <c r="A114" s="170"/>
      <c r="B114" s="890"/>
      <c r="C114" s="892"/>
      <c r="D114" s="176" t="s">
        <v>241</v>
      </c>
      <c r="E114" s="201">
        <f t="shared" si="211"/>
        <v>0</v>
      </c>
      <c r="F114" s="201">
        <f t="shared" si="212"/>
        <v>0</v>
      </c>
      <c r="G114" s="205" t="e">
        <f t="shared" si="173"/>
        <v>#DIV/0!</v>
      </c>
      <c r="H114" s="298"/>
      <c r="I114" s="298"/>
      <c r="J114" s="299"/>
      <c r="K114" s="298"/>
      <c r="L114" s="298"/>
      <c r="M114" s="298"/>
      <c r="N114" s="298"/>
      <c r="O114" s="298"/>
      <c r="P114" s="306"/>
      <c r="Q114" s="348"/>
      <c r="R114" s="348"/>
      <c r="S114" s="348"/>
      <c r="T114" s="348"/>
      <c r="U114" s="348"/>
      <c r="V114" s="348"/>
      <c r="W114" s="348">
        <v>0</v>
      </c>
      <c r="X114" s="348">
        <v>0</v>
      </c>
      <c r="Y114" s="823" t="e">
        <f t="shared" si="215"/>
        <v>#DIV/0!</v>
      </c>
      <c r="Z114" s="433"/>
      <c r="AA114" s="437"/>
      <c r="AB114" s="438"/>
      <c r="AC114" s="433"/>
      <c r="AD114" s="439"/>
      <c r="AE114" s="433"/>
      <c r="AF114" s="437"/>
      <c r="AG114" s="438"/>
      <c r="AH114" s="424"/>
      <c r="AI114" s="439"/>
      <c r="AJ114" s="433"/>
      <c r="AK114" s="437"/>
      <c r="AL114" s="438"/>
      <c r="AM114" s="424"/>
      <c r="AN114" s="439"/>
      <c r="AO114" s="238"/>
      <c r="AP114" s="238"/>
      <c r="AQ114" s="238"/>
      <c r="AR114" s="238"/>
      <c r="AS114" s="238"/>
      <c r="AT114" s="238"/>
      <c r="AU114" s="238"/>
      <c r="AV114" s="238"/>
      <c r="AW114" s="238"/>
      <c r="AX114" s="238"/>
      <c r="AY114" s="238"/>
      <c r="AZ114" s="238"/>
      <c r="BA114" s="238"/>
      <c r="BB114" s="172"/>
    </row>
    <row r="115" spans="1:55" ht="3.75" customHeight="1" x14ac:dyDescent="0.25">
      <c r="A115" s="170"/>
      <c r="B115" s="889"/>
      <c r="C115" s="891" t="s">
        <v>250</v>
      </c>
      <c r="D115" s="180" t="s">
        <v>5</v>
      </c>
      <c r="E115" s="201">
        <f t="shared" si="211"/>
        <v>0</v>
      </c>
      <c r="F115" s="201">
        <f t="shared" si="212"/>
        <v>0</v>
      </c>
      <c r="G115" s="205" t="e">
        <f t="shared" si="173"/>
        <v>#DIV/0!</v>
      </c>
      <c r="H115" s="298"/>
      <c r="I115" s="298"/>
      <c r="J115" s="299"/>
      <c r="K115" s="298"/>
      <c r="L115" s="298"/>
      <c r="M115" s="298"/>
      <c r="N115" s="298"/>
      <c r="O115" s="298"/>
      <c r="P115" s="306"/>
      <c r="Q115" s="348"/>
      <c r="R115" s="348"/>
      <c r="S115" s="348"/>
      <c r="T115" s="348"/>
      <c r="U115" s="348"/>
      <c r="V115" s="348"/>
      <c r="W115" s="348"/>
      <c r="X115" s="348"/>
      <c r="Y115" s="348"/>
      <c r="Z115" s="433"/>
      <c r="AA115" s="437"/>
      <c r="AB115" s="438"/>
      <c r="AC115" s="433"/>
      <c r="AD115" s="439"/>
      <c r="AE115" s="433"/>
      <c r="AF115" s="437"/>
      <c r="AG115" s="438"/>
      <c r="AH115" s="424"/>
      <c r="AI115" s="439"/>
      <c r="AJ115" s="433"/>
      <c r="AK115" s="437"/>
      <c r="AL115" s="438"/>
      <c r="AM115" s="424"/>
      <c r="AN115" s="439"/>
      <c r="AO115" s="238"/>
      <c r="AP115" s="238"/>
      <c r="AQ115" s="238"/>
      <c r="AR115" s="238"/>
      <c r="AS115" s="238"/>
      <c r="AT115" s="238"/>
      <c r="AU115" s="238"/>
      <c r="AV115" s="238"/>
      <c r="AW115" s="238"/>
      <c r="AX115" s="238"/>
      <c r="AY115" s="238"/>
      <c r="AZ115" s="238"/>
      <c r="BA115" s="238"/>
      <c r="BB115" s="172"/>
    </row>
    <row r="116" spans="1:55" ht="33.75" hidden="1" customHeight="1" x14ac:dyDescent="0.25">
      <c r="A116" s="170"/>
      <c r="B116" s="890"/>
      <c r="C116" s="892"/>
      <c r="D116" s="171" t="s">
        <v>1</v>
      </c>
      <c r="E116" s="201"/>
      <c r="F116" s="201"/>
      <c r="G116" s="205"/>
      <c r="H116" s="298"/>
      <c r="I116" s="298"/>
      <c r="J116" s="299"/>
      <c r="K116" s="298"/>
      <c r="L116" s="298"/>
      <c r="M116" s="298"/>
      <c r="N116" s="298"/>
      <c r="O116" s="298"/>
      <c r="P116" s="306"/>
      <c r="Q116" s="348"/>
      <c r="R116" s="348"/>
      <c r="S116" s="348"/>
      <c r="T116" s="348"/>
      <c r="U116" s="348"/>
      <c r="V116" s="348"/>
      <c r="W116" s="348"/>
      <c r="X116" s="348"/>
      <c r="Y116" s="348"/>
      <c r="Z116" s="433"/>
      <c r="AA116" s="437"/>
      <c r="AB116" s="438"/>
      <c r="AC116" s="433"/>
      <c r="AD116" s="439"/>
      <c r="AE116" s="433"/>
      <c r="AF116" s="437"/>
      <c r="AG116" s="438"/>
      <c r="AH116" s="424"/>
      <c r="AI116" s="439"/>
      <c r="AJ116" s="433"/>
      <c r="AK116" s="437"/>
      <c r="AL116" s="438"/>
      <c r="AM116" s="424"/>
      <c r="AN116" s="439"/>
      <c r="AO116" s="238"/>
      <c r="AP116" s="238"/>
      <c r="AQ116" s="238"/>
      <c r="AR116" s="238"/>
      <c r="AS116" s="238"/>
      <c r="AT116" s="238"/>
      <c r="AU116" s="238"/>
      <c r="AV116" s="238"/>
      <c r="AW116" s="238"/>
      <c r="AX116" s="238"/>
      <c r="AY116" s="238"/>
      <c r="AZ116" s="238"/>
      <c r="BA116" s="238"/>
      <c r="BB116" s="172"/>
    </row>
    <row r="117" spans="1:55" ht="33.75" hidden="1" customHeight="1" x14ac:dyDescent="0.25">
      <c r="A117" s="170"/>
      <c r="B117" s="890"/>
      <c r="C117" s="892"/>
      <c r="D117" s="171" t="s">
        <v>304</v>
      </c>
      <c r="E117" s="201"/>
      <c r="F117" s="201"/>
      <c r="G117" s="205"/>
      <c r="H117" s="298"/>
      <c r="I117" s="298"/>
      <c r="J117" s="299"/>
      <c r="K117" s="298"/>
      <c r="L117" s="298"/>
      <c r="M117" s="298"/>
      <c r="N117" s="298"/>
      <c r="O117" s="298"/>
      <c r="P117" s="306"/>
      <c r="Q117" s="348"/>
      <c r="R117" s="348"/>
      <c r="S117" s="348"/>
      <c r="T117" s="348"/>
      <c r="U117" s="348"/>
      <c r="V117" s="348"/>
      <c r="W117" s="348"/>
      <c r="X117" s="348"/>
      <c r="Y117" s="348"/>
      <c r="Z117" s="433"/>
      <c r="AA117" s="437"/>
      <c r="AB117" s="438"/>
      <c r="AC117" s="433"/>
      <c r="AD117" s="439"/>
      <c r="AE117" s="433"/>
      <c r="AF117" s="437"/>
      <c r="AG117" s="438"/>
      <c r="AH117" s="424"/>
      <c r="AI117" s="439"/>
      <c r="AJ117" s="433"/>
      <c r="AK117" s="437"/>
      <c r="AL117" s="438"/>
      <c r="AM117" s="424"/>
      <c r="AN117" s="439"/>
      <c r="AO117" s="238"/>
      <c r="AP117" s="238"/>
      <c r="AQ117" s="238"/>
      <c r="AR117" s="238"/>
      <c r="AS117" s="238"/>
      <c r="AT117" s="238"/>
      <c r="AU117" s="238"/>
      <c r="AV117" s="238"/>
      <c r="AW117" s="238"/>
      <c r="AX117" s="238"/>
      <c r="AY117" s="238"/>
      <c r="AZ117" s="238"/>
      <c r="BA117" s="238"/>
      <c r="BB117" s="172"/>
    </row>
    <row r="118" spans="1:55" ht="15.75" hidden="1" x14ac:dyDescent="0.25">
      <c r="A118" s="170"/>
      <c r="B118" s="890"/>
      <c r="C118" s="892"/>
      <c r="D118" s="176" t="s">
        <v>237</v>
      </c>
      <c r="E118" s="201">
        <f>SUM(H118,K118,N118,Q118,T118,W118,Z118,AE118,AJ118,AO118,AT118,AY118)</f>
        <v>0</v>
      </c>
      <c r="F118" s="201">
        <f>SUM(I118,L118,O118,R118,U118,X118,AA118,AF118,AK118,AP118,AU118,AZ118)</f>
        <v>0</v>
      </c>
      <c r="G118" s="205" t="e">
        <f>SUM(F118/E118*100)</f>
        <v>#DIV/0!</v>
      </c>
      <c r="H118" s="298"/>
      <c r="I118" s="298"/>
      <c r="J118" s="299"/>
      <c r="K118" s="298"/>
      <c r="L118" s="298"/>
      <c r="M118" s="298"/>
      <c r="N118" s="298"/>
      <c r="O118" s="298"/>
      <c r="P118" s="306"/>
      <c r="Q118" s="348"/>
      <c r="R118" s="348"/>
      <c r="S118" s="348"/>
      <c r="T118" s="348"/>
      <c r="U118" s="348"/>
      <c r="V118" s="348"/>
      <c r="W118" s="348"/>
      <c r="X118" s="348"/>
      <c r="Y118" s="348"/>
      <c r="Z118" s="433"/>
      <c r="AA118" s="437"/>
      <c r="AB118" s="438"/>
      <c r="AC118" s="433"/>
      <c r="AD118" s="439"/>
      <c r="AE118" s="433"/>
      <c r="AF118" s="437"/>
      <c r="AG118" s="438"/>
      <c r="AH118" s="424"/>
      <c r="AI118" s="439"/>
      <c r="AJ118" s="433"/>
      <c r="AK118" s="437"/>
      <c r="AL118" s="438"/>
      <c r="AM118" s="424"/>
      <c r="AN118" s="439"/>
      <c r="AO118" s="238"/>
      <c r="AP118" s="238"/>
      <c r="AQ118" s="238"/>
      <c r="AR118" s="238"/>
      <c r="AS118" s="238"/>
      <c r="AT118" s="238"/>
      <c r="AU118" s="238"/>
      <c r="AV118" s="238"/>
      <c r="AW118" s="238"/>
      <c r="AX118" s="238"/>
      <c r="AY118" s="238"/>
      <c r="AZ118" s="238"/>
      <c r="BA118" s="238"/>
      <c r="BB118" s="172"/>
    </row>
    <row r="119" spans="1:55" ht="33.75" hidden="1" customHeight="1" x14ac:dyDescent="0.25">
      <c r="A119" s="170"/>
      <c r="B119" s="890"/>
      <c r="C119" s="892"/>
      <c r="D119" s="176" t="s">
        <v>241</v>
      </c>
      <c r="E119" s="201">
        <f>SUM(H119,K119,N119,Q119,T119,W119,Z119,AE119,AJ119,AO119,AT119,AY119)</f>
        <v>0</v>
      </c>
      <c r="F119" s="201">
        <f>SUM(I119,L119,O119,R119,U119,X119,AA119,AF119,AK119,AP119,AU119,AZ119)</f>
        <v>0</v>
      </c>
      <c r="G119" s="205" t="e">
        <f>SUM(F119/E119*100)</f>
        <v>#DIV/0!</v>
      </c>
      <c r="H119" s="298"/>
      <c r="I119" s="298"/>
      <c r="J119" s="299"/>
      <c r="K119" s="298"/>
      <c r="L119" s="298"/>
      <c r="M119" s="298"/>
      <c r="N119" s="298"/>
      <c r="O119" s="298"/>
      <c r="P119" s="306"/>
      <c r="Q119" s="348"/>
      <c r="R119" s="348"/>
      <c r="S119" s="348"/>
      <c r="T119" s="348"/>
      <c r="U119" s="348"/>
      <c r="V119" s="348"/>
      <c r="W119" s="348"/>
      <c r="X119" s="348"/>
      <c r="Y119" s="348"/>
      <c r="Z119" s="433"/>
      <c r="AA119" s="437"/>
      <c r="AB119" s="438"/>
      <c r="AC119" s="433"/>
      <c r="AD119" s="439"/>
      <c r="AE119" s="433"/>
      <c r="AF119" s="437"/>
      <c r="AG119" s="438"/>
      <c r="AH119" s="424"/>
      <c r="AI119" s="439"/>
      <c r="AJ119" s="433"/>
      <c r="AK119" s="437"/>
      <c r="AL119" s="438"/>
      <c r="AM119" s="424"/>
      <c r="AN119" s="439"/>
      <c r="AO119" s="238"/>
      <c r="AP119" s="238"/>
      <c r="AQ119" s="238"/>
      <c r="AR119" s="238"/>
      <c r="AS119" s="238"/>
      <c r="AT119" s="238"/>
      <c r="AU119" s="238"/>
      <c r="AV119" s="238"/>
      <c r="AW119" s="238"/>
      <c r="AX119" s="238"/>
      <c r="AY119" s="238"/>
      <c r="AZ119" s="238"/>
      <c r="BA119" s="238"/>
      <c r="BB119" s="172"/>
    </row>
    <row r="120" spans="1:55" ht="15.75" hidden="1" x14ac:dyDescent="0.25">
      <c r="A120" s="170"/>
      <c r="B120" s="890"/>
      <c r="C120" s="892"/>
      <c r="D120" s="176" t="s">
        <v>238</v>
      </c>
      <c r="E120" s="187"/>
      <c r="F120" s="187"/>
      <c r="G120" s="193"/>
      <c r="H120" s="298"/>
      <c r="I120" s="298"/>
      <c r="J120" s="299"/>
      <c r="K120" s="298"/>
      <c r="L120" s="298"/>
      <c r="M120" s="298"/>
      <c r="N120" s="298"/>
      <c r="O120" s="298"/>
      <c r="P120" s="306"/>
      <c r="Q120" s="348"/>
      <c r="R120" s="348"/>
      <c r="S120" s="348"/>
      <c r="T120" s="348"/>
      <c r="U120" s="348"/>
      <c r="V120" s="348"/>
      <c r="W120" s="348"/>
      <c r="X120" s="348"/>
      <c r="Y120" s="348"/>
      <c r="Z120" s="433"/>
      <c r="AA120" s="437"/>
      <c r="AB120" s="438"/>
      <c r="AC120" s="433"/>
      <c r="AD120" s="439"/>
      <c r="AE120" s="433"/>
      <c r="AF120" s="437"/>
      <c r="AG120" s="438"/>
      <c r="AH120" s="424"/>
      <c r="AI120" s="439"/>
      <c r="AJ120" s="433"/>
      <c r="AK120" s="437"/>
      <c r="AL120" s="438"/>
      <c r="AM120" s="424"/>
      <c r="AN120" s="439"/>
      <c r="AO120" s="238"/>
      <c r="AP120" s="238"/>
      <c r="AQ120" s="238"/>
      <c r="AR120" s="238"/>
      <c r="AS120" s="238"/>
      <c r="AT120" s="238"/>
      <c r="AU120" s="238"/>
      <c r="AV120" s="238"/>
      <c r="AW120" s="238"/>
      <c r="AX120" s="238"/>
      <c r="AY120" s="238"/>
      <c r="AZ120" s="238"/>
      <c r="BA120" s="238"/>
      <c r="BB120" s="172"/>
    </row>
    <row r="121" spans="1:55" ht="31.5" hidden="1" x14ac:dyDescent="0.25">
      <c r="A121" s="175"/>
      <c r="B121" s="897"/>
      <c r="C121" s="898"/>
      <c r="D121" s="176" t="s">
        <v>6</v>
      </c>
      <c r="E121" s="187"/>
      <c r="F121" s="187"/>
      <c r="G121" s="193"/>
      <c r="H121" s="298"/>
      <c r="I121" s="298"/>
      <c r="J121" s="299"/>
      <c r="K121" s="298"/>
      <c r="L121" s="298"/>
      <c r="M121" s="298"/>
      <c r="N121" s="298"/>
      <c r="O121" s="298"/>
      <c r="P121" s="306"/>
      <c r="Q121" s="348"/>
      <c r="R121" s="348"/>
      <c r="S121" s="348"/>
      <c r="T121" s="348"/>
      <c r="U121" s="348"/>
      <c r="V121" s="348"/>
      <c r="W121" s="348"/>
      <c r="X121" s="348"/>
      <c r="Y121" s="348"/>
      <c r="Z121" s="433"/>
      <c r="AA121" s="437"/>
      <c r="AB121" s="438"/>
      <c r="AC121" s="433"/>
      <c r="AD121" s="439"/>
      <c r="AE121" s="433"/>
      <c r="AF121" s="437"/>
      <c r="AG121" s="438"/>
      <c r="AH121" s="424"/>
      <c r="AI121" s="439"/>
      <c r="AJ121" s="433"/>
      <c r="AK121" s="437"/>
      <c r="AL121" s="438"/>
      <c r="AM121" s="424"/>
      <c r="AN121" s="439"/>
      <c r="AO121" s="238"/>
      <c r="AP121" s="238"/>
      <c r="AQ121" s="238"/>
      <c r="AR121" s="238"/>
      <c r="AS121" s="238"/>
      <c r="AT121" s="238"/>
      <c r="AU121" s="238"/>
      <c r="AV121" s="238"/>
      <c r="AW121" s="238"/>
      <c r="AX121" s="238"/>
      <c r="AY121" s="238"/>
      <c r="AZ121" s="238"/>
      <c r="BA121" s="238"/>
      <c r="BB121" s="172"/>
    </row>
    <row r="122" spans="1:55" ht="15.75" x14ac:dyDescent="0.25">
      <c r="A122" s="168" t="s">
        <v>389</v>
      </c>
      <c r="B122" s="889" t="s">
        <v>259</v>
      </c>
      <c r="C122" s="891" t="s">
        <v>250</v>
      </c>
      <c r="D122" s="180" t="s">
        <v>5</v>
      </c>
      <c r="E122" s="201">
        <f t="shared" ref="E122:F124" si="216">SUM(H122,K122,N122,Q122,T122,W122,Z122,AE122,AJ122,AO122,AT122,AY122)</f>
        <v>0</v>
      </c>
      <c r="F122" s="201">
        <f t="shared" si="216"/>
        <v>0</v>
      </c>
      <c r="G122" s="205" t="e">
        <f t="shared" ref="G122:G151" si="217">SUM(F122/E122*100)</f>
        <v>#DIV/0!</v>
      </c>
      <c r="H122" s="298"/>
      <c r="I122" s="298"/>
      <c r="J122" s="299"/>
      <c r="K122" s="298"/>
      <c r="L122" s="298"/>
      <c r="M122" s="298"/>
      <c r="N122" s="298"/>
      <c r="O122" s="298"/>
      <c r="P122" s="306"/>
      <c r="Q122" s="348"/>
      <c r="R122" s="348"/>
      <c r="S122" s="348"/>
      <c r="T122" s="348"/>
      <c r="U122" s="348"/>
      <c r="V122" s="348"/>
      <c r="W122" s="348">
        <v>0</v>
      </c>
      <c r="X122" s="348"/>
      <c r="Y122" s="823" t="e">
        <f t="shared" ref="Y122:Y127" si="218">SUM(X122/W122*100%)</f>
        <v>#DIV/0!</v>
      </c>
      <c r="Z122" s="433"/>
      <c r="AA122" s="437"/>
      <c r="AB122" s="438"/>
      <c r="AC122" s="433"/>
      <c r="AD122" s="439"/>
      <c r="AE122" s="433"/>
      <c r="AF122" s="437"/>
      <c r="AG122" s="438"/>
      <c r="AH122" s="424"/>
      <c r="AI122" s="439"/>
      <c r="AJ122" s="433"/>
      <c r="AK122" s="437"/>
      <c r="AL122" s="438"/>
      <c r="AM122" s="424"/>
      <c r="AN122" s="439"/>
      <c r="AO122" s="238"/>
      <c r="AP122" s="238"/>
      <c r="AQ122" s="238"/>
      <c r="AR122" s="238"/>
      <c r="AS122" s="238"/>
      <c r="AT122" s="238"/>
      <c r="AU122" s="238"/>
      <c r="AV122" s="238"/>
      <c r="AW122" s="238"/>
      <c r="AX122" s="238"/>
      <c r="AY122" s="238"/>
      <c r="AZ122" s="238"/>
      <c r="BA122" s="238"/>
      <c r="BB122" s="172"/>
    </row>
    <row r="123" spans="1:55" ht="15.75" x14ac:dyDescent="0.25">
      <c r="A123" s="170"/>
      <c r="B123" s="890"/>
      <c r="C123" s="892"/>
      <c r="D123" s="176" t="s">
        <v>237</v>
      </c>
      <c r="E123" s="201">
        <f t="shared" si="216"/>
        <v>0</v>
      </c>
      <c r="F123" s="201">
        <f t="shared" si="216"/>
        <v>0</v>
      </c>
      <c r="G123" s="205" t="e">
        <f t="shared" si="217"/>
        <v>#DIV/0!</v>
      </c>
      <c r="H123" s="298"/>
      <c r="I123" s="298"/>
      <c r="J123" s="299"/>
      <c r="K123" s="298"/>
      <c r="L123" s="298"/>
      <c r="M123" s="298"/>
      <c r="N123" s="298"/>
      <c r="O123" s="298"/>
      <c r="P123" s="306"/>
      <c r="Q123" s="348"/>
      <c r="R123" s="348"/>
      <c r="S123" s="348"/>
      <c r="T123" s="348"/>
      <c r="U123" s="348"/>
      <c r="V123" s="348"/>
      <c r="W123" s="348">
        <v>0</v>
      </c>
      <c r="X123" s="348"/>
      <c r="Y123" s="823" t="e">
        <f t="shared" si="218"/>
        <v>#DIV/0!</v>
      </c>
      <c r="Z123" s="433"/>
      <c r="AA123" s="437"/>
      <c r="AB123" s="438"/>
      <c r="AC123" s="433"/>
      <c r="AD123" s="439"/>
      <c r="AE123" s="433"/>
      <c r="AF123" s="437"/>
      <c r="AG123" s="438"/>
      <c r="AH123" s="424"/>
      <c r="AI123" s="439"/>
      <c r="AJ123" s="433"/>
      <c r="AK123" s="437"/>
      <c r="AL123" s="438"/>
      <c r="AM123" s="424"/>
      <c r="AN123" s="439"/>
      <c r="AO123" s="238"/>
      <c r="AP123" s="238"/>
      <c r="AQ123" s="238"/>
      <c r="AR123" s="238"/>
      <c r="AS123" s="238"/>
      <c r="AT123" s="238"/>
      <c r="AU123" s="238"/>
      <c r="AV123" s="238"/>
      <c r="AW123" s="238"/>
      <c r="AX123" s="238"/>
      <c r="AY123" s="238"/>
      <c r="AZ123" s="238"/>
      <c r="BA123" s="238"/>
      <c r="BB123" s="172"/>
    </row>
    <row r="124" spans="1:55" ht="78.75" x14ac:dyDescent="0.25">
      <c r="A124" s="170"/>
      <c r="B124" s="890"/>
      <c r="C124" s="892"/>
      <c r="D124" s="176" t="s">
        <v>241</v>
      </c>
      <c r="E124" s="201">
        <f t="shared" si="216"/>
        <v>0</v>
      </c>
      <c r="F124" s="201">
        <f t="shared" si="216"/>
        <v>0</v>
      </c>
      <c r="G124" s="205" t="e">
        <f t="shared" si="217"/>
        <v>#DIV/0!</v>
      </c>
      <c r="H124" s="298"/>
      <c r="I124" s="298"/>
      <c r="J124" s="299"/>
      <c r="K124" s="298"/>
      <c r="L124" s="298"/>
      <c r="M124" s="298"/>
      <c r="N124" s="298"/>
      <c r="O124" s="298"/>
      <c r="P124" s="306"/>
      <c r="Q124" s="348"/>
      <c r="R124" s="348"/>
      <c r="S124" s="348"/>
      <c r="T124" s="348"/>
      <c r="U124" s="348"/>
      <c r="V124" s="348"/>
      <c r="W124" s="348">
        <v>0</v>
      </c>
      <c r="X124" s="348">
        <v>0</v>
      </c>
      <c r="Y124" s="823" t="e">
        <f t="shared" si="218"/>
        <v>#DIV/0!</v>
      </c>
      <c r="Z124" s="433"/>
      <c r="AA124" s="437"/>
      <c r="AB124" s="438"/>
      <c r="AC124" s="433"/>
      <c r="AD124" s="439"/>
      <c r="AE124" s="433"/>
      <c r="AF124" s="437"/>
      <c r="AG124" s="438"/>
      <c r="AH124" s="424"/>
      <c r="AI124" s="439"/>
      <c r="AJ124" s="433"/>
      <c r="AK124" s="437"/>
      <c r="AL124" s="438"/>
      <c r="AM124" s="424"/>
      <c r="AN124" s="439"/>
      <c r="AO124" s="238"/>
      <c r="AP124" s="238"/>
      <c r="AQ124" s="238"/>
      <c r="AR124" s="238"/>
      <c r="AS124" s="238"/>
      <c r="AT124" s="238"/>
      <c r="AU124" s="238"/>
      <c r="AV124" s="238"/>
      <c r="AW124" s="238"/>
      <c r="AX124" s="238"/>
      <c r="AY124" s="238"/>
      <c r="AZ124" s="238"/>
      <c r="BA124" s="238"/>
      <c r="BB124" s="172"/>
    </row>
    <row r="125" spans="1:55" ht="20.25" x14ac:dyDescent="0.25">
      <c r="A125" s="168" t="s">
        <v>390</v>
      </c>
      <c r="B125" s="889" t="s">
        <v>260</v>
      </c>
      <c r="C125" s="891" t="s">
        <v>250</v>
      </c>
      <c r="D125" s="180" t="s">
        <v>5</v>
      </c>
      <c r="E125" s="203">
        <f t="shared" ref="E125:E149" si="219">SUM(H125,K125,N125,Q125,T125,W125,Z125,AE125,AJ125,AO125,AT125,AY125)</f>
        <v>124.28</v>
      </c>
      <c r="F125" s="531">
        <f>SUM(I125,L125,O125,R125,U125,X125,AC125,AH125,AM125,AR125,AW125,AZ125)</f>
        <v>124.27679999999999</v>
      </c>
      <c r="G125" s="205">
        <f t="shared" si="217"/>
        <v>99.99742516897328</v>
      </c>
      <c r="H125" s="298"/>
      <c r="I125" s="298"/>
      <c r="J125" s="299"/>
      <c r="K125" s="298"/>
      <c r="L125" s="298"/>
      <c r="M125" s="298"/>
      <c r="N125" s="298"/>
      <c r="O125" s="298"/>
      <c r="P125" s="306"/>
      <c r="Q125" s="348"/>
      <c r="R125" s="348"/>
      <c r="S125" s="348"/>
      <c r="T125" s="348"/>
      <c r="U125" s="348"/>
      <c r="V125" s="348"/>
      <c r="W125" s="374">
        <v>3</v>
      </c>
      <c r="X125" s="374">
        <v>3</v>
      </c>
      <c r="Y125" s="823">
        <f t="shared" si="218"/>
        <v>1</v>
      </c>
      <c r="Z125" s="440">
        <v>121.28</v>
      </c>
      <c r="AA125" s="440"/>
      <c r="AB125" s="440"/>
      <c r="AC125" s="440">
        <v>121.27679999999999</v>
      </c>
      <c r="AD125" s="546" t="e">
        <f>SUM(AC125/AB125*100)</f>
        <v>#DIV/0!</v>
      </c>
      <c r="AE125" s="433"/>
      <c r="AF125" s="437"/>
      <c r="AG125" s="438"/>
      <c r="AH125" s="424"/>
      <c r="AI125" s="439"/>
      <c r="AJ125" s="433"/>
      <c r="AK125" s="437"/>
      <c r="AL125" s="438"/>
      <c r="AM125" s="424"/>
      <c r="AN125" s="439"/>
      <c r="AO125" s="238"/>
      <c r="AP125" s="238"/>
      <c r="AQ125" s="238"/>
      <c r="AR125" s="238"/>
      <c r="AS125" s="238" t="e">
        <f>SUM(AR125/AO125*100)</f>
        <v>#DIV/0!</v>
      </c>
      <c r="AT125" s="238"/>
      <c r="AU125" s="238"/>
      <c r="AV125" s="238"/>
      <c r="AW125" s="238"/>
      <c r="AX125" s="238"/>
      <c r="AY125" s="238"/>
      <c r="AZ125" s="238"/>
      <c r="BA125" s="238"/>
      <c r="BB125" s="172"/>
      <c r="BC125" s="160" t="s">
        <v>438</v>
      </c>
    </row>
    <row r="126" spans="1:55" ht="15.75" x14ac:dyDescent="0.25">
      <c r="A126" s="170"/>
      <c r="B126" s="890"/>
      <c r="C126" s="892"/>
      <c r="D126" s="176" t="s">
        <v>237</v>
      </c>
      <c r="E126" s="203">
        <f t="shared" si="219"/>
        <v>124.28</v>
      </c>
      <c r="F126" s="531">
        <f t="shared" ref="F126:F130" si="220">SUM(I126,L126,O126,R126,U126,X126,AC126,AH126,AM126,AR126,AW126,AZ126)</f>
        <v>124.27679999999999</v>
      </c>
      <c r="G126" s="205">
        <f t="shared" si="217"/>
        <v>99.99742516897328</v>
      </c>
      <c r="H126" s="298"/>
      <c r="I126" s="298"/>
      <c r="J126" s="299"/>
      <c r="K126" s="298"/>
      <c r="L126" s="298"/>
      <c r="M126" s="298"/>
      <c r="N126" s="298"/>
      <c r="O126" s="298"/>
      <c r="P126" s="306"/>
      <c r="Q126" s="348"/>
      <c r="R126" s="348"/>
      <c r="S126" s="348"/>
      <c r="T126" s="348"/>
      <c r="U126" s="348"/>
      <c r="V126" s="348"/>
      <c r="W126" s="374">
        <v>3</v>
      </c>
      <c r="X126" s="374">
        <v>3</v>
      </c>
      <c r="Y126" s="823">
        <f t="shared" si="218"/>
        <v>1</v>
      </c>
      <c r="Z126" s="440">
        <v>121.28</v>
      </c>
      <c r="AA126" s="440"/>
      <c r="AB126" s="440"/>
      <c r="AC126" s="440">
        <v>121.27679999999999</v>
      </c>
      <c r="AD126" s="546" t="e">
        <f>SUM(AC126/AB126*100)</f>
        <v>#DIV/0!</v>
      </c>
      <c r="AE126" s="433"/>
      <c r="AF126" s="437"/>
      <c r="AG126" s="438"/>
      <c r="AH126" s="424"/>
      <c r="AI126" s="439"/>
      <c r="AJ126" s="433"/>
      <c r="AK126" s="437"/>
      <c r="AL126" s="438"/>
      <c r="AM126" s="424"/>
      <c r="AN126" s="439"/>
      <c r="AO126" s="238"/>
      <c r="AP126" s="238"/>
      <c r="AQ126" s="238"/>
      <c r="AR126" s="238"/>
      <c r="AS126" s="238" t="e">
        <f>SUM(AR126/AO126*100)</f>
        <v>#DIV/0!</v>
      </c>
      <c r="AT126" s="238"/>
      <c r="AU126" s="238"/>
      <c r="AV126" s="238"/>
      <c r="AW126" s="238"/>
      <c r="AX126" s="238"/>
      <c r="AY126" s="238"/>
      <c r="AZ126" s="238"/>
      <c r="BA126" s="238"/>
      <c r="BB126" s="172"/>
    </row>
    <row r="127" spans="1:55" ht="78.75" x14ac:dyDescent="0.25">
      <c r="A127" s="170"/>
      <c r="B127" s="890"/>
      <c r="C127" s="892"/>
      <c r="D127" s="176" t="s">
        <v>241</v>
      </c>
      <c r="E127" s="201">
        <f t="shared" si="219"/>
        <v>0</v>
      </c>
      <c r="F127" s="531">
        <f t="shared" si="220"/>
        <v>0</v>
      </c>
      <c r="G127" s="205" t="e">
        <f t="shared" si="217"/>
        <v>#DIV/0!</v>
      </c>
      <c r="H127" s="298"/>
      <c r="I127" s="298"/>
      <c r="J127" s="299"/>
      <c r="K127" s="298"/>
      <c r="L127" s="298"/>
      <c r="M127" s="298"/>
      <c r="N127" s="298"/>
      <c r="O127" s="298"/>
      <c r="P127" s="306"/>
      <c r="Q127" s="348"/>
      <c r="R127" s="348"/>
      <c r="S127" s="348"/>
      <c r="T127" s="348"/>
      <c r="U127" s="348"/>
      <c r="V127" s="348"/>
      <c r="W127" s="374">
        <v>0</v>
      </c>
      <c r="X127" s="374">
        <v>0</v>
      </c>
      <c r="Y127" s="823" t="e">
        <f t="shared" si="218"/>
        <v>#DIV/0!</v>
      </c>
      <c r="Z127" s="433">
        <v>0</v>
      </c>
      <c r="AA127" s="437"/>
      <c r="AB127" s="438"/>
      <c r="AC127" s="433">
        <v>0</v>
      </c>
      <c r="AD127" s="546" t="e">
        <f>SUM(AC127/AB127*100%)</f>
        <v>#DIV/0!</v>
      </c>
      <c r="AE127" s="433"/>
      <c r="AF127" s="437"/>
      <c r="AG127" s="438"/>
      <c r="AH127" s="424"/>
      <c r="AI127" s="439"/>
      <c r="AJ127" s="433"/>
      <c r="AK127" s="437"/>
      <c r="AL127" s="438"/>
      <c r="AM127" s="424"/>
      <c r="AN127" s="439"/>
      <c r="AO127" s="238"/>
      <c r="AP127" s="238"/>
      <c r="AQ127" s="238"/>
      <c r="AR127" s="238"/>
      <c r="AS127" s="238" t="e">
        <f>SUM(AR127/AO127*100)</f>
        <v>#DIV/0!</v>
      </c>
      <c r="AT127" s="238"/>
      <c r="AU127" s="238"/>
      <c r="AV127" s="238"/>
      <c r="AW127" s="238"/>
      <c r="AX127" s="238"/>
      <c r="AY127" s="238"/>
      <c r="AZ127" s="238"/>
      <c r="BA127" s="238"/>
      <c r="BB127" s="172"/>
    </row>
    <row r="128" spans="1:55" ht="15.75" x14ac:dyDescent="0.25">
      <c r="A128" s="168" t="s">
        <v>391</v>
      </c>
      <c r="B128" s="889" t="s">
        <v>261</v>
      </c>
      <c r="C128" s="891" t="s">
        <v>250</v>
      </c>
      <c r="D128" s="180" t="s">
        <v>5</v>
      </c>
      <c r="E128" s="203">
        <f t="shared" si="219"/>
        <v>0</v>
      </c>
      <c r="F128" s="531">
        <f t="shared" si="220"/>
        <v>0</v>
      </c>
      <c r="G128" s="205" t="e">
        <f t="shared" si="217"/>
        <v>#DIV/0!</v>
      </c>
      <c r="H128" s="298"/>
      <c r="I128" s="298"/>
      <c r="J128" s="299"/>
      <c r="K128" s="298"/>
      <c r="L128" s="298"/>
      <c r="M128" s="298"/>
      <c r="N128" s="298"/>
      <c r="O128" s="298"/>
      <c r="P128" s="306"/>
      <c r="Q128" s="348"/>
      <c r="R128" s="348"/>
      <c r="S128" s="348"/>
      <c r="T128" s="348"/>
      <c r="U128" s="348"/>
      <c r="V128" s="348"/>
      <c r="W128" s="348"/>
      <c r="X128" s="348"/>
      <c r="Y128" s="348"/>
      <c r="Z128" s="433"/>
      <c r="AA128" s="437"/>
      <c r="AB128" s="438"/>
      <c r="AC128" s="433"/>
      <c r="AD128" s="546" t="e">
        <f>SUM(AC128/AB128*100)</f>
        <v>#DIV/0!</v>
      </c>
      <c r="AE128" s="433"/>
      <c r="AF128" s="437"/>
      <c r="AG128" s="438"/>
      <c r="AH128" s="424"/>
      <c r="AI128" s="439" t="e">
        <f>SUM(AH128/AE128*100)</f>
        <v>#DIV/0!</v>
      </c>
      <c r="AJ128" s="433"/>
      <c r="AK128" s="437"/>
      <c r="AL128" s="438"/>
      <c r="AM128" s="424"/>
      <c r="AN128" s="439"/>
      <c r="AO128" s="238"/>
      <c r="AP128" s="238"/>
      <c r="AQ128" s="238"/>
      <c r="AR128" s="238"/>
      <c r="AS128" s="238"/>
      <c r="AT128" s="238"/>
      <c r="AU128" s="238"/>
      <c r="AV128" s="238"/>
      <c r="AW128" s="238"/>
      <c r="AX128" s="238"/>
      <c r="AY128" s="238"/>
      <c r="AZ128" s="238"/>
      <c r="BA128" s="238"/>
      <c r="BB128" s="172"/>
    </row>
    <row r="129" spans="1:55" ht="15.75" x14ac:dyDescent="0.25">
      <c r="A129" s="170"/>
      <c r="B129" s="890"/>
      <c r="C129" s="892"/>
      <c r="D129" s="176" t="s">
        <v>237</v>
      </c>
      <c r="E129" s="203">
        <f t="shared" si="219"/>
        <v>0</v>
      </c>
      <c r="F129" s="531">
        <f t="shared" si="220"/>
        <v>0</v>
      </c>
      <c r="G129" s="205" t="e">
        <f t="shared" si="217"/>
        <v>#DIV/0!</v>
      </c>
      <c r="H129" s="298"/>
      <c r="I129" s="298"/>
      <c r="J129" s="299"/>
      <c r="K129" s="298"/>
      <c r="L129" s="298"/>
      <c r="M129" s="298"/>
      <c r="N129" s="298"/>
      <c r="O129" s="298"/>
      <c r="P129" s="306"/>
      <c r="Q129" s="348"/>
      <c r="R129" s="348"/>
      <c r="S129" s="348"/>
      <c r="T129" s="348"/>
      <c r="U129" s="348"/>
      <c r="V129" s="348"/>
      <c r="W129" s="348"/>
      <c r="X129" s="348"/>
      <c r="Y129" s="348"/>
      <c r="Z129" s="433"/>
      <c r="AA129" s="437"/>
      <c r="AB129" s="438"/>
      <c r="AC129" s="433"/>
      <c r="AD129" s="546" t="e">
        <f>SUM(AC129/AB129*100)</f>
        <v>#DIV/0!</v>
      </c>
      <c r="AE129" s="433"/>
      <c r="AF129" s="437"/>
      <c r="AG129" s="438"/>
      <c r="AH129" s="424"/>
      <c r="AI129" s="439" t="e">
        <f t="shared" ref="AI129" si="221">SUM(AH129/AE129*100)</f>
        <v>#DIV/0!</v>
      </c>
      <c r="AJ129" s="433"/>
      <c r="AK129" s="437"/>
      <c r="AL129" s="438"/>
      <c r="AM129" s="424"/>
      <c r="AN129" s="439"/>
      <c r="AO129" s="238"/>
      <c r="AP129" s="238"/>
      <c r="AQ129" s="238"/>
      <c r="AR129" s="238"/>
      <c r="AS129" s="238"/>
      <c r="AT129" s="238"/>
      <c r="AU129" s="238"/>
      <c r="AV129" s="238"/>
      <c r="AW129" s="238"/>
      <c r="AX129" s="238"/>
      <c r="AY129" s="238"/>
      <c r="AZ129" s="238"/>
      <c r="BA129" s="238"/>
      <c r="BB129" s="172"/>
    </row>
    <row r="130" spans="1:55" ht="78.75" x14ac:dyDescent="0.25">
      <c r="A130" s="170"/>
      <c r="B130" s="890"/>
      <c r="C130" s="892"/>
      <c r="D130" s="176" t="s">
        <v>241</v>
      </c>
      <c r="E130" s="201">
        <f t="shared" si="219"/>
        <v>0</v>
      </c>
      <c r="F130" s="531">
        <f t="shared" si="220"/>
        <v>0</v>
      </c>
      <c r="G130" s="205" t="e">
        <f t="shared" si="217"/>
        <v>#DIV/0!</v>
      </c>
      <c r="H130" s="298"/>
      <c r="I130" s="298"/>
      <c r="J130" s="299"/>
      <c r="K130" s="298"/>
      <c r="L130" s="298"/>
      <c r="M130" s="298"/>
      <c r="N130" s="298"/>
      <c r="O130" s="298"/>
      <c r="P130" s="306"/>
      <c r="Q130" s="348"/>
      <c r="R130" s="348"/>
      <c r="S130" s="348"/>
      <c r="T130" s="348"/>
      <c r="U130" s="348"/>
      <c r="V130" s="348"/>
      <c r="W130" s="348"/>
      <c r="X130" s="348"/>
      <c r="Y130" s="348"/>
      <c r="Z130" s="433"/>
      <c r="AA130" s="437"/>
      <c r="AB130" s="438"/>
      <c r="AC130" s="433"/>
      <c r="AD130" s="439"/>
      <c r="AE130" s="433"/>
      <c r="AF130" s="437"/>
      <c r="AG130" s="438"/>
      <c r="AH130" s="424"/>
      <c r="AI130" s="439"/>
      <c r="AJ130" s="433"/>
      <c r="AK130" s="437"/>
      <c r="AL130" s="438"/>
      <c r="AM130" s="424"/>
      <c r="AN130" s="439"/>
      <c r="AO130" s="238"/>
      <c r="AP130" s="238"/>
      <c r="AQ130" s="238"/>
      <c r="AR130" s="238"/>
      <c r="AS130" s="238"/>
      <c r="AT130" s="238"/>
      <c r="AU130" s="238"/>
      <c r="AV130" s="238"/>
      <c r="AW130" s="238"/>
      <c r="AX130" s="238"/>
      <c r="AY130" s="238"/>
      <c r="AZ130" s="238"/>
      <c r="BA130" s="238"/>
      <c r="BB130" s="172"/>
    </row>
    <row r="131" spans="1:55" ht="15.75" x14ac:dyDescent="0.25">
      <c r="A131" s="168" t="s">
        <v>392</v>
      </c>
      <c r="B131" s="889" t="s">
        <v>262</v>
      </c>
      <c r="C131" s="891" t="s">
        <v>250</v>
      </c>
      <c r="D131" s="180" t="s">
        <v>5</v>
      </c>
      <c r="E131" s="531">
        <f t="shared" si="219"/>
        <v>73.400000000000006</v>
      </c>
      <c r="F131" s="531">
        <f>SUM(I131,L131,O131,R131,U131,X131,AC131,AH131,AM131,AR131,AW131,AZ131)</f>
        <v>0</v>
      </c>
      <c r="G131" s="205">
        <f t="shared" si="217"/>
        <v>0</v>
      </c>
      <c r="H131" s="298"/>
      <c r="I131" s="298"/>
      <c r="J131" s="299"/>
      <c r="K131" s="298"/>
      <c r="L131" s="298"/>
      <c r="M131" s="298"/>
      <c r="N131" s="298"/>
      <c r="O131" s="298"/>
      <c r="P131" s="306"/>
      <c r="Q131" s="348"/>
      <c r="R131" s="348"/>
      <c r="S131" s="348"/>
      <c r="T131" s="348"/>
      <c r="U131" s="348"/>
      <c r="V131" s="348"/>
      <c r="W131" s="348"/>
      <c r="X131" s="348"/>
      <c r="Y131" s="348"/>
      <c r="Z131" s="433"/>
      <c r="AA131" s="437"/>
      <c r="AB131" s="438"/>
      <c r="AC131" s="433"/>
      <c r="AD131" s="439"/>
      <c r="AE131" s="433"/>
      <c r="AF131" s="437"/>
      <c r="AG131" s="438"/>
      <c r="AH131" s="424"/>
      <c r="AI131" s="439"/>
      <c r="AJ131" s="449"/>
      <c r="AK131" s="450"/>
      <c r="AL131" s="451"/>
      <c r="AM131" s="476"/>
      <c r="AN131" s="455" t="e">
        <f>SUM(AM131/AJ131*100)</f>
        <v>#DIV/0!</v>
      </c>
      <c r="AO131" s="242">
        <v>73.400000000000006</v>
      </c>
      <c r="AP131" s="238"/>
      <c r="AQ131" s="238"/>
      <c r="AR131" s="242"/>
      <c r="AS131" s="238">
        <f>SUM(AR131/AO131*100)</f>
        <v>0</v>
      </c>
      <c r="AT131" s="242"/>
      <c r="AU131" s="238"/>
      <c r="AV131" s="238"/>
      <c r="AW131" s="238"/>
      <c r="AX131" s="238"/>
      <c r="AY131" s="238"/>
      <c r="AZ131" s="238"/>
      <c r="BA131" s="238"/>
      <c r="BB131" s="172"/>
    </row>
    <row r="132" spans="1:55" ht="15.75" x14ac:dyDescent="0.25">
      <c r="A132" s="170"/>
      <c r="B132" s="890"/>
      <c r="C132" s="892"/>
      <c r="D132" s="176" t="s">
        <v>237</v>
      </c>
      <c r="E132" s="203">
        <f t="shared" si="219"/>
        <v>73.400000000000006</v>
      </c>
      <c r="F132" s="203">
        <f>SUM(I132,L132,O132,R132,U132,X132,AC132,AH132,AM132,AR132,AW132,AZ132)</f>
        <v>0</v>
      </c>
      <c r="G132" s="205">
        <f t="shared" si="217"/>
        <v>0</v>
      </c>
      <c r="H132" s="298"/>
      <c r="I132" s="298"/>
      <c r="J132" s="299"/>
      <c r="K132" s="298"/>
      <c r="L132" s="298"/>
      <c r="M132" s="298"/>
      <c r="N132" s="298"/>
      <c r="O132" s="298"/>
      <c r="P132" s="306"/>
      <c r="Q132" s="348"/>
      <c r="R132" s="348"/>
      <c r="S132" s="348"/>
      <c r="T132" s="348"/>
      <c r="U132" s="348"/>
      <c r="V132" s="348"/>
      <c r="W132" s="348"/>
      <c r="X132" s="348"/>
      <c r="Y132" s="348"/>
      <c r="Z132" s="433"/>
      <c r="AA132" s="437"/>
      <c r="AB132" s="438"/>
      <c r="AC132" s="433"/>
      <c r="AD132" s="439"/>
      <c r="AE132" s="433"/>
      <c r="AF132" s="437"/>
      <c r="AG132" s="438"/>
      <c r="AH132" s="424"/>
      <c r="AI132" s="439"/>
      <c r="AJ132" s="449"/>
      <c r="AK132" s="450"/>
      <c r="AL132" s="451"/>
      <c r="AM132" s="476"/>
      <c r="AN132" s="455" t="e">
        <f>SUM(AM132/AJ132*100)</f>
        <v>#DIV/0!</v>
      </c>
      <c r="AO132" s="242">
        <v>73.400000000000006</v>
      </c>
      <c r="AP132" s="238"/>
      <c r="AQ132" s="238"/>
      <c r="AR132" s="242"/>
      <c r="AS132" s="238">
        <f>SUM(AR132/AO132*100)</f>
        <v>0</v>
      </c>
      <c r="AT132" s="242"/>
      <c r="AU132" s="238"/>
      <c r="AV132" s="238"/>
      <c r="AW132" s="238"/>
      <c r="AX132" s="238"/>
      <c r="AY132" s="238"/>
      <c r="AZ132" s="238"/>
      <c r="BA132" s="238"/>
      <c r="BB132" s="172"/>
    </row>
    <row r="133" spans="1:55" ht="78.75" x14ac:dyDescent="0.25">
      <c r="A133" s="170"/>
      <c r="B133" s="890"/>
      <c r="C133" s="892"/>
      <c r="D133" s="176" t="s">
        <v>241</v>
      </c>
      <c r="E133" s="201">
        <f t="shared" si="219"/>
        <v>0</v>
      </c>
      <c r="F133" s="203">
        <f>SUM(I133,L133,O133,R133,U133,X133,AC133,AH133,AM133,AR133,AW133,AZ133)</f>
        <v>0</v>
      </c>
      <c r="G133" s="205" t="e">
        <f t="shared" si="217"/>
        <v>#DIV/0!</v>
      </c>
      <c r="H133" s="298"/>
      <c r="I133" s="298"/>
      <c r="J133" s="299"/>
      <c r="K133" s="298"/>
      <c r="L133" s="298"/>
      <c r="M133" s="298"/>
      <c r="N133" s="298"/>
      <c r="O133" s="298"/>
      <c r="P133" s="306"/>
      <c r="Q133" s="348"/>
      <c r="R133" s="348"/>
      <c r="S133" s="348"/>
      <c r="T133" s="348"/>
      <c r="U133" s="348"/>
      <c r="V133" s="348"/>
      <c r="W133" s="348"/>
      <c r="X133" s="348"/>
      <c r="Y133" s="348"/>
      <c r="Z133" s="433"/>
      <c r="AA133" s="437"/>
      <c r="AB133" s="438"/>
      <c r="AC133" s="433"/>
      <c r="AD133" s="439"/>
      <c r="AE133" s="433"/>
      <c r="AF133" s="437"/>
      <c r="AG133" s="438"/>
      <c r="AH133" s="424"/>
      <c r="AI133" s="439"/>
      <c r="AJ133" s="433"/>
      <c r="AK133" s="437"/>
      <c r="AL133" s="438"/>
      <c r="AM133" s="424"/>
      <c r="AN133" s="455"/>
      <c r="AO133" s="238"/>
      <c r="AP133" s="238"/>
      <c r="AQ133" s="238"/>
      <c r="AR133" s="238"/>
      <c r="AS133" s="238" t="e">
        <f>SUM(AR133/AO133*100)</f>
        <v>#DIV/0!</v>
      </c>
      <c r="AT133" s="238"/>
      <c r="AU133" s="238"/>
      <c r="AV133" s="238"/>
      <c r="AW133" s="238"/>
      <c r="AX133" s="238"/>
      <c r="AY133" s="238"/>
      <c r="AZ133" s="238"/>
      <c r="BA133" s="238"/>
      <c r="BB133" s="172"/>
    </row>
    <row r="134" spans="1:55" ht="15.75" x14ac:dyDescent="0.25">
      <c r="A134" s="168" t="s">
        <v>393</v>
      </c>
      <c r="B134" s="889" t="s">
        <v>263</v>
      </c>
      <c r="C134" s="891" t="s">
        <v>250</v>
      </c>
      <c r="D134" s="180" t="s">
        <v>5</v>
      </c>
      <c r="E134" s="201">
        <f t="shared" si="219"/>
        <v>0</v>
      </c>
      <c r="F134" s="201">
        <f>SUM(I134,L134,O134,R134,U134,X134,AA134,AF134,AK134,AP134,AU134,AZ134)</f>
        <v>0</v>
      </c>
      <c r="G134" s="205" t="e">
        <f t="shared" si="217"/>
        <v>#DIV/0!</v>
      </c>
      <c r="H134" s="298"/>
      <c r="I134" s="298"/>
      <c r="J134" s="299"/>
      <c r="K134" s="298"/>
      <c r="L134" s="298"/>
      <c r="M134" s="298"/>
      <c r="N134" s="298"/>
      <c r="O134" s="298"/>
      <c r="P134" s="306"/>
      <c r="Q134" s="348"/>
      <c r="R134" s="348"/>
      <c r="S134" s="348"/>
      <c r="T134" s="348"/>
      <c r="U134" s="348"/>
      <c r="V134" s="348"/>
      <c r="W134" s="348"/>
      <c r="X134" s="348"/>
      <c r="Y134" s="348"/>
      <c r="Z134" s="433"/>
      <c r="AA134" s="437"/>
      <c r="AB134" s="438"/>
      <c r="AC134" s="433"/>
      <c r="AD134" s="439"/>
      <c r="AE134" s="433"/>
      <c r="AF134" s="437"/>
      <c r="AG134" s="438"/>
      <c r="AH134" s="424"/>
      <c r="AI134" s="439"/>
      <c r="AJ134" s="433"/>
      <c r="AK134" s="437"/>
      <c r="AL134" s="438"/>
      <c r="AM134" s="424"/>
      <c r="AN134" s="439"/>
      <c r="AO134" s="238"/>
      <c r="AP134" s="238"/>
      <c r="AQ134" s="238"/>
      <c r="AR134" s="238"/>
      <c r="AS134" s="238"/>
      <c r="AT134" s="238"/>
      <c r="AU134" s="238"/>
      <c r="AV134" s="238"/>
      <c r="AW134" s="238"/>
      <c r="AX134" s="238"/>
      <c r="AY134" s="238"/>
      <c r="AZ134" s="238"/>
      <c r="BA134" s="238"/>
      <c r="BB134" s="172"/>
    </row>
    <row r="135" spans="1:55" ht="15.75" x14ac:dyDescent="0.25">
      <c r="A135" s="170"/>
      <c r="B135" s="890"/>
      <c r="C135" s="892"/>
      <c r="D135" s="176" t="s">
        <v>237</v>
      </c>
      <c r="E135" s="201">
        <f t="shared" si="219"/>
        <v>0</v>
      </c>
      <c r="F135" s="201">
        <f>SUM(I135,L135,O135,R135,U135,X135,AA135,AF135,AK135,AP135,AU135,AZ135)</f>
        <v>0</v>
      </c>
      <c r="G135" s="205" t="e">
        <f t="shared" si="217"/>
        <v>#DIV/0!</v>
      </c>
      <c r="H135" s="298"/>
      <c r="I135" s="298"/>
      <c r="J135" s="299"/>
      <c r="K135" s="298"/>
      <c r="L135" s="298"/>
      <c r="M135" s="298"/>
      <c r="N135" s="298"/>
      <c r="O135" s="298"/>
      <c r="P135" s="306"/>
      <c r="Q135" s="348"/>
      <c r="R135" s="348"/>
      <c r="S135" s="348"/>
      <c r="T135" s="348"/>
      <c r="U135" s="348"/>
      <c r="V135" s="348"/>
      <c r="W135" s="348"/>
      <c r="X135" s="348"/>
      <c r="Y135" s="348"/>
      <c r="Z135" s="433"/>
      <c r="AA135" s="437"/>
      <c r="AB135" s="438"/>
      <c r="AC135" s="433"/>
      <c r="AD135" s="439"/>
      <c r="AE135" s="433"/>
      <c r="AF135" s="437"/>
      <c r="AG135" s="438"/>
      <c r="AH135" s="424"/>
      <c r="AI135" s="439"/>
      <c r="AJ135" s="433"/>
      <c r="AK135" s="437"/>
      <c r="AL135" s="438"/>
      <c r="AM135" s="424"/>
      <c r="AN135" s="439"/>
      <c r="AO135" s="238"/>
      <c r="AP135" s="238"/>
      <c r="AQ135" s="238"/>
      <c r="AR135" s="238"/>
      <c r="AS135" s="238"/>
      <c r="AT135" s="238"/>
      <c r="AU135" s="238"/>
      <c r="AV135" s="238"/>
      <c r="AW135" s="238"/>
      <c r="AX135" s="238"/>
      <c r="AY135" s="238"/>
      <c r="AZ135" s="238"/>
      <c r="BA135" s="238"/>
      <c r="BB135" s="172"/>
    </row>
    <row r="136" spans="1:55" ht="78.75" x14ac:dyDescent="0.25">
      <c r="A136" s="170"/>
      <c r="B136" s="890"/>
      <c r="C136" s="892"/>
      <c r="D136" s="176" t="s">
        <v>241</v>
      </c>
      <c r="E136" s="201">
        <f t="shared" si="219"/>
        <v>0</v>
      </c>
      <c r="F136" s="201">
        <f>SUM(I136,L136,O136,R136,U136,X136,AA136,AF136,AK136,AP136,AU136,AZ136)</f>
        <v>0</v>
      </c>
      <c r="G136" s="205" t="e">
        <f t="shared" si="217"/>
        <v>#DIV/0!</v>
      </c>
      <c r="H136" s="298"/>
      <c r="I136" s="298"/>
      <c r="J136" s="299"/>
      <c r="K136" s="298"/>
      <c r="L136" s="298"/>
      <c r="M136" s="298"/>
      <c r="N136" s="298"/>
      <c r="O136" s="298"/>
      <c r="P136" s="306"/>
      <c r="Q136" s="348"/>
      <c r="R136" s="348"/>
      <c r="S136" s="348"/>
      <c r="T136" s="348"/>
      <c r="U136" s="348"/>
      <c r="V136" s="348"/>
      <c r="W136" s="348"/>
      <c r="X136" s="348"/>
      <c r="Y136" s="348"/>
      <c r="Z136" s="433"/>
      <c r="AA136" s="437"/>
      <c r="AB136" s="438"/>
      <c r="AC136" s="433"/>
      <c r="AD136" s="439"/>
      <c r="AE136" s="433"/>
      <c r="AF136" s="437"/>
      <c r="AG136" s="438"/>
      <c r="AH136" s="424"/>
      <c r="AI136" s="439"/>
      <c r="AJ136" s="433"/>
      <c r="AK136" s="437"/>
      <c r="AL136" s="438"/>
      <c r="AM136" s="424"/>
      <c r="AN136" s="439"/>
      <c r="AO136" s="238"/>
      <c r="AP136" s="238"/>
      <c r="AQ136" s="238"/>
      <c r="AR136" s="238"/>
      <c r="AS136" s="238"/>
      <c r="AT136" s="238"/>
      <c r="AU136" s="238"/>
      <c r="AV136" s="238"/>
      <c r="AW136" s="238"/>
      <c r="AX136" s="238"/>
      <c r="AY136" s="238"/>
      <c r="AZ136" s="238"/>
      <c r="BA136" s="238"/>
      <c r="BB136" s="172"/>
    </row>
    <row r="137" spans="1:55" ht="15.75" x14ac:dyDescent="0.25">
      <c r="A137" s="168" t="s">
        <v>394</v>
      </c>
      <c r="B137" s="889" t="s">
        <v>264</v>
      </c>
      <c r="C137" s="891" t="s">
        <v>250</v>
      </c>
      <c r="D137" s="180" t="s">
        <v>5</v>
      </c>
      <c r="E137" s="203">
        <f t="shared" si="219"/>
        <v>0</v>
      </c>
      <c r="F137" s="203">
        <f>SUM(I137,L137,O137,R137,U137,X137,AC137,AH137,AM137,AR137,AW137,AZ137)</f>
        <v>0</v>
      </c>
      <c r="G137" s="205" t="e">
        <f t="shared" si="217"/>
        <v>#DIV/0!</v>
      </c>
      <c r="H137" s="298"/>
      <c r="I137" s="298"/>
      <c r="J137" s="299"/>
      <c r="K137" s="298"/>
      <c r="L137" s="298"/>
      <c r="M137" s="298"/>
      <c r="N137" s="298"/>
      <c r="O137" s="298"/>
      <c r="P137" s="306"/>
      <c r="Q137" s="348"/>
      <c r="R137" s="348"/>
      <c r="S137" s="348"/>
      <c r="T137" s="348"/>
      <c r="U137" s="348"/>
      <c r="V137" s="348"/>
      <c r="W137" s="348"/>
      <c r="X137" s="348"/>
      <c r="Y137" s="348"/>
      <c r="Z137" s="433"/>
      <c r="AA137" s="437"/>
      <c r="AB137" s="438"/>
      <c r="AC137" s="433"/>
      <c r="AD137" s="439"/>
      <c r="AE137" s="433"/>
      <c r="AF137" s="437"/>
      <c r="AG137" s="438"/>
      <c r="AH137" s="424"/>
      <c r="AI137" s="439"/>
      <c r="AJ137" s="433"/>
      <c r="AK137" s="437"/>
      <c r="AL137" s="438"/>
      <c r="AM137" s="424"/>
      <c r="AN137" s="439"/>
      <c r="AO137" s="238"/>
      <c r="AP137" s="238"/>
      <c r="AQ137" s="238"/>
      <c r="AR137" s="238"/>
      <c r="AS137" s="238"/>
      <c r="AT137" s="238"/>
      <c r="AU137" s="238"/>
      <c r="AV137" s="238"/>
      <c r="AW137" s="238"/>
      <c r="AX137" s="238" t="e">
        <f>SUM(AW137/AT137*100)</f>
        <v>#DIV/0!</v>
      </c>
      <c r="AY137" s="242"/>
      <c r="AZ137" s="242"/>
      <c r="BA137" s="238" t="e">
        <f>SUM(AZ137/AY137*100)</f>
        <v>#DIV/0!</v>
      </c>
      <c r="BB137" s="172"/>
    </row>
    <row r="138" spans="1:55" ht="15.75" x14ac:dyDescent="0.25">
      <c r="A138" s="170"/>
      <c r="B138" s="890"/>
      <c r="C138" s="892"/>
      <c r="D138" s="176" t="s">
        <v>237</v>
      </c>
      <c r="E138" s="203">
        <f t="shared" si="219"/>
        <v>0</v>
      </c>
      <c r="F138" s="203">
        <f>SUM(I138,L138,O138,R138,U138,X138,AC138,AH138,AM138,AR138,AW138,AZ138)</f>
        <v>0</v>
      </c>
      <c r="G138" s="205" t="e">
        <f t="shared" si="217"/>
        <v>#DIV/0!</v>
      </c>
      <c r="H138" s="298"/>
      <c r="I138" s="298"/>
      <c r="J138" s="299"/>
      <c r="K138" s="298"/>
      <c r="L138" s="298"/>
      <c r="M138" s="298"/>
      <c r="N138" s="298"/>
      <c r="O138" s="298"/>
      <c r="P138" s="306"/>
      <c r="Q138" s="348"/>
      <c r="R138" s="348"/>
      <c r="S138" s="348"/>
      <c r="T138" s="348"/>
      <c r="U138" s="348"/>
      <c r="V138" s="348"/>
      <c r="W138" s="348"/>
      <c r="X138" s="348"/>
      <c r="Y138" s="348"/>
      <c r="Z138" s="433"/>
      <c r="AA138" s="437"/>
      <c r="AB138" s="438"/>
      <c r="AC138" s="433"/>
      <c r="AD138" s="439"/>
      <c r="AE138" s="433"/>
      <c r="AF138" s="437"/>
      <c r="AG138" s="438"/>
      <c r="AH138" s="424"/>
      <c r="AI138" s="439"/>
      <c r="AJ138" s="433"/>
      <c r="AK138" s="437"/>
      <c r="AL138" s="438"/>
      <c r="AM138" s="424"/>
      <c r="AN138" s="439"/>
      <c r="AO138" s="238"/>
      <c r="AP138" s="238"/>
      <c r="AQ138" s="238"/>
      <c r="AR138" s="238"/>
      <c r="AS138" s="238"/>
      <c r="AT138" s="238"/>
      <c r="AU138" s="238"/>
      <c r="AV138" s="238"/>
      <c r="AW138" s="238"/>
      <c r="AX138" s="238" t="e">
        <f t="shared" ref="AX138" si="222">SUM(AW138/AT138*100)</f>
        <v>#DIV/0!</v>
      </c>
      <c r="AY138" s="242"/>
      <c r="AZ138" s="242"/>
      <c r="BA138" s="238" t="e">
        <f>SUM(AZ138/AY138*100)</f>
        <v>#DIV/0!</v>
      </c>
      <c r="BB138" s="172"/>
    </row>
    <row r="139" spans="1:55" ht="78.75" x14ac:dyDescent="0.25">
      <c r="A139" s="170"/>
      <c r="B139" s="890"/>
      <c r="C139" s="892"/>
      <c r="D139" s="176" t="s">
        <v>241</v>
      </c>
      <c r="E139" s="201">
        <f t="shared" si="219"/>
        <v>0</v>
      </c>
      <c r="F139" s="201">
        <f>SUM(I139,L139,O139,R139,U139,X139,AA139,AF139,AK139,AP139,AU139,AZ139)</f>
        <v>0</v>
      </c>
      <c r="G139" s="205" t="e">
        <f t="shared" si="217"/>
        <v>#DIV/0!</v>
      </c>
      <c r="H139" s="298"/>
      <c r="I139" s="298"/>
      <c r="J139" s="299"/>
      <c r="K139" s="298"/>
      <c r="L139" s="298"/>
      <c r="M139" s="298"/>
      <c r="N139" s="298"/>
      <c r="O139" s="298"/>
      <c r="P139" s="306"/>
      <c r="Q139" s="348"/>
      <c r="R139" s="348"/>
      <c r="S139" s="348"/>
      <c r="T139" s="348"/>
      <c r="U139" s="348"/>
      <c r="V139" s="348"/>
      <c r="W139" s="348"/>
      <c r="X139" s="348"/>
      <c r="Y139" s="348"/>
      <c r="Z139" s="433"/>
      <c r="AA139" s="437"/>
      <c r="AB139" s="438"/>
      <c r="AC139" s="433"/>
      <c r="AD139" s="439"/>
      <c r="AE139" s="433"/>
      <c r="AF139" s="437"/>
      <c r="AG139" s="438"/>
      <c r="AH139" s="424"/>
      <c r="AI139" s="439"/>
      <c r="AJ139" s="433"/>
      <c r="AK139" s="437"/>
      <c r="AL139" s="438"/>
      <c r="AM139" s="424"/>
      <c r="AN139" s="439"/>
      <c r="AO139" s="238"/>
      <c r="AP139" s="238"/>
      <c r="AQ139" s="238"/>
      <c r="AR139" s="238"/>
      <c r="AS139" s="238"/>
      <c r="AT139" s="238"/>
      <c r="AU139" s="238"/>
      <c r="AV139" s="238"/>
      <c r="AW139" s="238"/>
      <c r="AX139" s="238"/>
      <c r="AY139" s="242"/>
      <c r="AZ139" s="242"/>
      <c r="BA139" s="238" t="e">
        <f>SUM(AZ139/AY139*100)</f>
        <v>#DIV/0!</v>
      </c>
      <c r="BB139" s="172"/>
    </row>
    <row r="140" spans="1:55" ht="25.5" customHeight="1" x14ac:dyDescent="0.25">
      <c r="A140" s="168" t="s">
        <v>395</v>
      </c>
      <c r="B140" s="889" t="s">
        <v>265</v>
      </c>
      <c r="C140" s="891" t="s">
        <v>250</v>
      </c>
      <c r="D140" s="180" t="s">
        <v>5</v>
      </c>
      <c r="E140" s="203">
        <f t="shared" si="219"/>
        <v>0</v>
      </c>
      <c r="F140" s="203">
        <f>SUM(I140,L140,O140,R140,U140,X140,AC140,AH140,AM140,AR140,AW140,AZ140)</f>
        <v>0</v>
      </c>
      <c r="G140" s="205" t="e">
        <f t="shared" si="217"/>
        <v>#DIV/0!</v>
      </c>
      <c r="H140" s="298"/>
      <c r="I140" s="298"/>
      <c r="J140" s="299"/>
      <c r="K140" s="298"/>
      <c r="L140" s="298"/>
      <c r="M140" s="298"/>
      <c r="N140" s="298"/>
      <c r="O140" s="298"/>
      <c r="P140" s="306"/>
      <c r="Q140" s="348"/>
      <c r="R140" s="348"/>
      <c r="S140" s="348"/>
      <c r="T140" s="348"/>
      <c r="U140" s="348"/>
      <c r="V140" s="348"/>
      <c r="W140" s="348"/>
      <c r="X140" s="348"/>
      <c r="Y140" s="348"/>
      <c r="Z140" s="433"/>
      <c r="AA140" s="437"/>
      <c r="AB140" s="438"/>
      <c r="AC140" s="433"/>
      <c r="AD140" s="439"/>
      <c r="AE140" s="433"/>
      <c r="AF140" s="437"/>
      <c r="AG140" s="438"/>
      <c r="AH140" s="424"/>
      <c r="AI140" s="439"/>
      <c r="AJ140" s="433"/>
      <c r="AK140" s="437"/>
      <c r="AL140" s="438"/>
      <c r="AM140" s="424"/>
      <c r="AN140" s="439"/>
      <c r="AO140" s="238"/>
      <c r="AP140" s="238"/>
      <c r="AQ140" s="238"/>
      <c r="AR140" s="238"/>
      <c r="AS140" s="238"/>
      <c r="AT140" s="238"/>
      <c r="AU140" s="238"/>
      <c r="AV140" s="238"/>
      <c r="AW140" s="238"/>
      <c r="AX140" s="238"/>
      <c r="AY140" s="242"/>
      <c r="AZ140" s="532"/>
      <c r="BA140" s="239" t="e">
        <f>SUM(AZ140/AY140*100)</f>
        <v>#DIV/0!</v>
      </c>
      <c r="BB140" s="589"/>
    </row>
    <row r="141" spans="1:55" ht="15.75" x14ac:dyDescent="0.25">
      <c r="A141" s="170"/>
      <c r="B141" s="890"/>
      <c r="C141" s="892"/>
      <c r="D141" s="176" t="s">
        <v>237</v>
      </c>
      <c r="E141" s="203">
        <f t="shared" si="219"/>
        <v>0</v>
      </c>
      <c r="F141" s="203">
        <f>SUM(I141,L141,O141,R141,U141,X141,AC141,AH141,AM141,AR141,AW141,AZ141)</f>
        <v>0</v>
      </c>
      <c r="G141" s="205" t="e">
        <f t="shared" si="217"/>
        <v>#DIV/0!</v>
      </c>
      <c r="H141" s="298"/>
      <c r="I141" s="298"/>
      <c r="J141" s="299"/>
      <c r="K141" s="298"/>
      <c r="L141" s="298"/>
      <c r="M141" s="298"/>
      <c r="N141" s="298"/>
      <c r="O141" s="298"/>
      <c r="P141" s="306"/>
      <c r="Q141" s="348"/>
      <c r="R141" s="348"/>
      <c r="S141" s="348"/>
      <c r="T141" s="348"/>
      <c r="U141" s="348"/>
      <c r="V141" s="348"/>
      <c r="W141" s="348"/>
      <c r="X141" s="348"/>
      <c r="Y141" s="348"/>
      <c r="Z141" s="433"/>
      <c r="AA141" s="437"/>
      <c r="AB141" s="438"/>
      <c r="AC141" s="433"/>
      <c r="AD141" s="439"/>
      <c r="AE141" s="433"/>
      <c r="AF141" s="437"/>
      <c r="AG141" s="438"/>
      <c r="AH141" s="424"/>
      <c r="AI141" s="439"/>
      <c r="AJ141" s="433"/>
      <c r="AK141" s="437"/>
      <c r="AL141" s="438"/>
      <c r="AM141" s="424"/>
      <c r="AN141" s="439"/>
      <c r="AO141" s="238"/>
      <c r="AP141" s="238"/>
      <c r="AQ141" s="238"/>
      <c r="AR141" s="238"/>
      <c r="AS141" s="238"/>
      <c r="AT141" s="238"/>
      <c r="AU141" s="238"/>
      <c r="AV141" s="238"/>
      <c r="AW141" s="238"/>
      <c r="AX141" s="238"/>
      <c r="AY141" s="242"/>
      <c r="AZ141" s="532"/>
      <c r="BA141" s="239" t="e">
        <f t="shared" ref="BA141:BA142" si="223">SUM(AZ141/AY141*100)</f>
        <v>#DIV/0!</v>
      </c>
      <c r="BB141" s="172"/>
    </row>
    <row r="142" spans="1:55" ht="78.75" x14ac:dyDescent="0.25">
      <c r="A142" s="170"/>
      <c r="B142" s="890"/>
      <c r="C142" s="892"/>
      <c r="D142" s="176" t="s">
        <v>241</v>
      </c>
      <c r="E142" s="203">
        <f t="shared" si="219"/>
        <v>0</v>
      </c>
      <c r="F142" s="203">
        <f>SUM(I142,L142,O142,R142,U142,X142,AA142,AF142,AK142,AP142,AU142,AZ142)</f>
        <v>0</v>
      </c>
      <c r="G142" s="205" t="e">
        <f t="shared" si="217"/>
        <v>#DIV/0!</v>
      </c>
      <c r="H142" s="298"/>
      <c r="I142" s="298"/>
      <c r="J142" s="299"/>
      <c r="K142" s="298"/>
      <c r="L142" s="298"/>
      <c r="M142" s="298"/>
      <c r="N142" s="298"/>
      <c r="O142" s="298"/>
      <c r="P142" s="306"/>
      <c r="Q142" s="348"/>
      <c r="R142" s="348"/>
      <c r="S142" s="348"/>
      <c r="T142" s="348"/>
      <c r="U142" s="348"/>
      <c r="V142" s="348"/>
      <c r="W142" s="348"/>
      <c r="X142" s="348"/>
      <c r="Y142" s="348"/>
      <c r="Z142" s="433"/>
      <c r="AA142" s="437"/>
      <c r="AB142" s="438"/>
      <c r="AC142" s="433"/>
      <c r="AD142" s="439"/>
      <c r="AE142" s="433"/>
      <c r="AF142" s="437"/>
      <c r="AG142" s="438"/>
      <c r="AH142" s="424"/>
      <c r="AI142" s="439"/>
      <c r="AJ142" s="433"/>
      <c r="AK142" s="437"/>
      <c r="AL142" s="438"/>
      <c r="AM142" s="424"/>
      <c r="AN142" s="439"/>
      <c r="AO142" s="238"/>
      <c r="AP142" s="238"/>
      <c r="AQ142" s="238"/>
      <c r="AR142" s="238"/>
      <c r="AS142" s="238"/>
      <c r="AT142" s="238"/>
      <c r="AU142" s="238"/>
      <c r="AV142" s="238"/>
      <c r="AW142" s="238"/>
      <c r="AX142" s="238"/>
      <c r="AY142" s="242"/>
      <c r="AZ142" s="532"/>
      <c r="BA142" s="239" t="e">
        <f t="shared" si="223"/>
        <v>#DIV/0!</v>
      </c>
      <c r="BB142" s="172"/>
    </row>
    <row r="143" spans="1:55" ht="15.75" x14ac:dyDescent="0.25">
      <c r="A143" s="168" t="s">
        <v>396</v>
      </c>
      <c r="B143" s="889" t="s">
        <v>266</v>
      </c>
      <c r="C143" s="891" t="s">
        <v>250</v>
      </c>
      <c r="D143" s="180" t="s">
        <v>5</v>
      </c>
      <c r="E143" s="203">
        <f t="shared" si="219"/>
        <v>239.9</v>
      </c>
      <c r="F143" s="203">
        <f t="shared" ref="F143:F149" si="224">SUM(I143,L143,O143,R143,U143,X143,AC143,AH143,AM143,AR143,AW143,AZ143)</f>
        <v>0</v>
      </c>
      <c r="G143" s="205">
        <f t="shared" si="217"/>
        <v>0</v>
      </c>
      <c r="H143" s="298"/>
      <c r="I143" s="298"/>
      <c r="J143" s="299"/>
      <c r="K143" s="298"/>
      <c r="L143" s="298"/>
      <c r="M143" s="298"/>
      <c r="N143" s="298"/>
      <c r="O143" s="298"/>
      <c r="P143" s="306"/>
      <c r="Q143" s="348"/>
      <c r="R143" s="348"/>
      <c r="S143" s="348"/>
      <c r="T143" s="348"/>
      <c r="U143" s="348"/>
      <c r="V143" s="348"/>
      <c r="W143" s="348"/>
      <c r="X143" s="348"/>
      <c r="Y143" s="348"/>
      <c r="Z143" s="433"/>
      <c r="AA143" s="437"/>
      <c r="AB143" s="438"/>
      <c r="AC143" s="433"/>
      <c r="AD143" s="439"/>
      <c r="AE143" s="433"/>
      <c r="AF143" s="437"/>
      <c r="AG143" s="438"/>
      <c r="AH143" s="433"/>
      <c r="AI143" s="433" t="e">
        <f>SUM(AH143/AE143*100)</f>
        <v>#DIV/0!</v>
      </c>
      <c r="AJ143" s="449">
        <v>239.9</v>
      </c>
      <c r="AK143" s="419"/>
      <c r="AL143" s="420"/>
      <c r="AM143" s="432"/>
      <c r="AN143" s="551">
        <f>SUM(AM143/AJ143*100)</f>
        <v>0</v>
      </c>
      <c r="AO143" s="242">
        <v>0</v>
      </c>
      <c r="AP143" s="238"/>
      <c r="AQ143" s="238"/>
      <c r="AR143" s="238"/>
      <c r="AS143" s="238"/>
      <c r="AT143" s="238"/>
      <c r="AU143" s="238"/>
      <c r="AV143" s="238"/>
      <c r="AW143" s="238"/>
      <c r="AX143" s="238" t="e">
        <f>SUM(AW143/AT143*100)</f>
        <v>#DIV/0!</v>
      </c>
      <c r="AY143" s="238"/>
      <c r="AZ143" s="238"/>
      <c r="BA143" s="238"/>
      <c r="BB143" s="533"/>
      <c r="BC143" s="106" t="s">
        <v>359</v>
      </c>
    </row>
    <row r="144" spans="1:55" ht="15.75" x14ac:dyDescent="0.25">
      <c r="A144" s="170"/>
      <c r="B144" s="890"/>
      <c r="C144" s="892"/>
      <c r="D144" s="176" t="s">
        <v>237</v>
      </c>
      <c r="E144" s="203">
        <f t="shared" si="219"/>
        <v>239.9</v>
      </c>
      <c r="F144" s="203">
        <f t="shared" si="224"/>
        <v>0</v>
      </c>
      <c r="G144" s="205">
        <f t="shared" si="217"/>
        <v>0</v>
      </c>
      <c r="H144" s="298"/>
      <c r="I144" s="298"/>
      <c r="J144" s="299"/>
      <c r="K144" s="298"/>
      <c r="L144" s="298"/>
      <c r="M144" s="298"/>
      <c r="N144" s="298"/>
      <c r="O144" s="298"/>
      <c r="P144" s="306"/>
      <c r="Q144" s="348"/>
      <c r="R144" s="348"/>
      <c r="S144" s="348"/>
      <c r="T144" s="348"/>
      <c r="U144" s="348"/>
      <c r="V144" s="348"/>
      <c r="W144" s="348"/>
      <c r="X144" s="348"/>
      <c r="Y144" s="348"/>
      <c r="Z144" s="433"/>
      <c r="AA144" s="437"/>
      <c r="AB144" s="438"/>
      <c r="AC144" s="433"/>
      <c r="AD144" s="439"/>
      <c r="AE144" s="433"/>
      <c r="AF144" s="437"/>
      <c r="AG144" s="438"/>
      <c r="AH144" s="433"/>
      <c r="AI144" s="433" t="e">
        <f t="shared" ref="AI144:AI145" si="225">SUM(AH144/AE144*100)</f>
        <v>#DIV/0!</v>
      </c>
      <c r="AJ144" s="449">
        <v>239.9</v>
      </c>
      <c r="AK144" s="419"/>
      <c r="AL144" s="420"/>
      <c r="AM144" s="432"/>
      <c r="AN144" s="551">
        <f>SUM(AM144/AJ144*100)</f>
        <v>0</v>
      </c>
      <c r="AO144" s="519"/>
      <c r="AP144" s="238"/>
      <c r="AQ144" s="238"/>
      <c r="AR144" s="238"/>
      <c r="AS144" s="238"/>
      <c r="AT144" s="238"/>
      <c r="AU144" s="238"/>
      <c r="AV144" s="238"/>
      <c r="AW144" s="238"/>
      <c r="AX144" s="238" t="e">
        <f>SUM(AW144/AT144*100)</f>
        <v>#DIV/0!</v>
      </c>
      <c r="AY144" s="238"/>
      <c r="AZ144" s="238"/>
      <c r="BA144" s="238"/>
      <c r="BB144" s="533"/>
    </row>
    <row r="145" spans="1:57" ht="78.75" x14ac:dyDescent="0.25">
      <c r="A145" s="170"/>
      <c r="B145" s="890"/>
      <c r="C145" s="892"/>
      <c r="D145" s="176" t="s">
        <v>241</v>
      </c>
      <c r="E145" s="201">
        <f t="shared" si="219"/>
        <v>0</v>
      </c>
      <c r="F145" s="203">
        <f t="shared" si="224"/>
        <v>0</v>
      </c>
      <c r="G145" s="205" t="e">
        <f t="shared" si="217"/>
        <v>#DIV/0!</v>
      </c>
      <c r="H145" s="298"/>
      <c r="I145" s="298"/>
      <c r="J145" s="299"/>
      <c r="K145" s="298"/>
      <c r="L145" s="298"/>
      <c r="M145" s="298"/>
      <c r="N145" s="298"/>
      <c r="O145" s="298"/>
      <c r="P145" s="306"/>
      <c r="Q145" s="348"/>
      <c r="R145" s="348"/>
      <c r="S145" s="348"/>
      <c r="T145" s="348"/>
      <c r="U145" s="348"/>
      <c r="V145" s="348"/>
      <c r="W145" s="348"/>
      <c r="X145" s="348"/>
      <c r="Y145" s="348"/>
      <c r="Z145" s="433"/>
      <c r="AA145" s="437"/>
      <c r="AB145" s="438"/>
      <c r="AC145" s="433"/>
      <c r="AD145" s="439"/>
      <c r="AE145" s="433"/>
      <c r="AF145" s="437"/>
      <c r="AG145" s="438"/>
      <c r="AH145" s="433"/>
      <c r="AI145" s="433" t="e">
        <f t="shared" si="225"/>
        <v>#DIV/0!</v>
      </c>
      <c r="AJ145" s="449">
        <v>0</v>
      </c>
      <c r="AK145" s="437"/>
      <c r="AL145" s="438"/>
      <c r="AM145" s="433"/>
      <c r="AN145" s="439"/>
      <c r="AO145" s="238">
        <v>0</v>
      </c>
      <c r="AP145" s="238"/>
      <c r="AQ145" s="238"/>
      <c r="AR145" s="238"/>
      <c r="AS145" s="238"/>
      <c r="AT145" s="238"/>
      <c r="AU145" s="238"/>
      <c r="AV145" s="238"/>
      <c r="AW145" s="238"/>
      <c r="AX145" s="238"/>
      <c r="AY145" s="238"/>
      <c r="AZ145" s="238"/>
      <c r="BA145" s="238"/>
      <c r="BB145" s="533"/>
    </row>
    <row r="146" spans="1:57" ht="15.75" x14ac:dyDescent="0.25">
      <c r="A146" s="628" t="s">
        <v>397</v>
      </c>
      <c r="B146" s="889" t="s">
        <v>436</v>
      </c>
      <c r="C146" s="891" t="s">
        <v>355</v>
      </c>
      <c r="D146" s="180" t="s">
        <v>5</v>
      </c>
      <c r="E146" s="203">
        <f t="shared" si="219"/>
        <v>119.56</v>
      </c>
      <c r="F146" s="203">
        <f t="shared" si="224"/>
        <v>0</v>
      </c>
      <c r="G146" s="205">
        <f t="shared" si="217"/>
        <v>0</v>
      </c>
      <c r="H146" s="298"/>
      <c r="I146" s="298"/>
      <c r="J146" s="299"/>
      <c r="K146" s="298"/>
      <c r="L146" s="298"/>
      <c r="M146" s="298"/>
      <c r="N146" s="517"/>
      <c r="O146" s="517"/>
      <c r="P146" s="306" t="e">
        <f>SUM(O146/N146*100)</f>
        <v>#DIV/0!</v>
      </c>
      <c r="Q146" s="348"/>
      <c r="R146" s="348"/>
      <c r="S146" s="348"/>
      <c r="T146" s="348"/>
      <c r="U146" s="348"/>
      <c r="V146" s="348"/>
      <c r="W146" s="348"/>
      <c r="X146" s="348"/>
      <c r="Y146" s="348"/>
      <c r="Z146" s="433"/>
      <c r="AA146" s="437"/>
      <c r="AB146" s="438"/>
      <c r="AC146" s="433"/>
      <c r="AD146" s="439"/>
      <c r="AE146" s="433"/>
      <c r="AF146" s="437"/>
      <c r="AG146" s="438"/>
      <c r="AH146" s="433"/>
      <c r="AI146" s="433" t="e">
        <f>SUM(AH146/AE146*100)</f>
        <v>#DIV/0!</v>
      </c>
      <c r="AJ146" s="432"/>
      <c r="AK146" s="419"/>
      <c r="AL146" s="420"/>
      <c r="AM146" s="554"/>
      <c r="AN146" s="551" t="e">
        <f>SUM(AM146/AJ146*100)</f>
        <v>#DIV/0!</v>
      </c>
      <c r="AO146" s="242">
        <v>119.56</v>
      </c>
      <c r="AP146" s="238"/>
      <c r="AQ146" s="238"/>
      <c r="AR146" s="238"/>
      <c r="AS146" s="238">
        <f t="shared" ref="AS146:AS151" si="226">SUM(AR146/AO146*100)</f>
        <v>0</v>
      </c>
      <c r="AT146" s="238"/>
      <c r="AU146" s="238"/>
      <c r="AV146" s="238"/>
      <c r="AW146" s="238"/>
      <c r="AX146" s="238" t="e">
        <f>SUM(AW146/AT146*100)</f>
        <v>#DIV/0!</v>
      </c>
      <c r="AY146" s="238"/>
      <c r="AZ146" s="238"/>
      <c r="BA146" s="239" t="e">
        <f>SUM(AZ146/AY146*100)</f>
        <v>#DIV/0!</v>
      </c>
      <c r="BB146" s="172"/>
    </row>
    <row r="147" spans="1:57" ht="21.75" customHeight="1" x14ac:dyDescent="0.25">
      <c r="A147" s="170"/>
      <c r="B147" s="890"/>
      <c r="C147" s="892"/>
      <c r="D147" s="176" t="s">
        <v>237</v>
      </c>
      <c r="E147" s="203">
        <f t="shared" si="219"/>
        <v>119.56</v>
      </c>
      <c r="F147" s="203">
        <f t="shared" si="224"/>
        <v>0</v>
      </c>
      <c r="G147" s="205">
        <f t="shared" si="217"/>
        <v>0</v>
      </c>
      <c r="H147" s="298"/>
      <c r="I147" s="298"/>
      <c r="J147" s="299"/>
      <c r="K147" s="298"/>
      <c r="L147" s="298"/>
      <c r="M147" s="298"/>
      <c r="N147" s="517"/>
      <c r="O147" s="517"/>
      <c r="P147" s="306" t="e">
        <f t="shared" ref="P147:P148" si="227">SUM(O147/N147*100)</f>
        <v>#DIV/0!</v>
      </c>
      <c r="Q147" s="348"/>
      <c r="R147" s="348"/>
      <c r="S147" s="348"/>
      <c r="T147" s="348"/>
      <c r="U147" s="348"/>
      <c r="V147" s="348"/>
      <c r="W147" s="348"/>
      <c r="X147" s="348"/>
      <c r="Y147" s="348"/>
      <c r="Z147" s="433"/>
      <c r="AA147" s="437"/>
      <c r="AB147" s="438"/>
      <c r="AC147" s="433"/>
      <c r="AD147" s="439"/>
      <c r="AE147" s="433"/>
      <c r="AF147" s="437"/>
      <c r="AG147" s="438"/>
      <c r="AH147" s="433"/>
      <c r="AI147" s="433" t="e">
        <f t="shared" ref="AI147:AI148" si="228">SUM(AH147/AE147*100)</f>
        <v>#DIV/0!</v>
      </c>
      <c r="AJ147" s="432"/>
      <c r="AK147" s="419"/>
      <c r="AL147" s="420"/>
      <c r="AM147" s="554"/>
      <c r="AN147" s="551" t="e">
        <f>SUM(AM147/AJ147*100)</f>
        <v>#DIV/0!</v>
      </c>
      <c r="AO147" s="242">
        <v>119.56</v>
      </c>
      <c r="AP147" s="238"/>
      <c r="AQ147" s="238"/>
      <c r="AR147" s="238"/>
      <c r="AS147" s="238">
        <f t="shared" si="226"/>
        <v>0</v>
      </c>
      <c r="AT147" s="238"/>
      <c r="AU147" s="238"/>
      <c r="AV147" s="238"/>
      <c r="AW147" s="238"/>
      <c r="AX147" s="238" t="e">
        <f>SUM(AW147/AT147*100)</f>
        <v>#DIV/0!</v>
      </c>
      <c r="AY147" s="238"/>
      <c r="AZ147" s="238"/>
      <c r="BA147" s="239" t="e">
        <f t="shared" ref="BA147" si="229">SUM(AZ147/AY147*100)</f>
        <v>#DIV/0!</v>
      </c>
      <c r="BB147" s="172"/>
    </row>
    <row r="148" spans="1:57" ht="86.25" customHeight="1" x14ac:dyDescent="0.25">
      <c r="A148" s="170"/>
      <c r="B148" s="890"/>
      <c r="C148" s="892"/>
      <c r="D148" s="176" t="s">
        <v>241</v>
      </c>
      <c r="E148" s="201">
        <f t="shared" si="219"/>
        <v>0</v>
      </c>
      <c r="F148" s="203">
        <f t="shared" si="224"/>
        <v>0</v>
      </c>
      <c r="G148" s="205" t="e">
        <f t="shared" si="217"/>
        <v>#DIV/0!</v>
      </c>
      <c r="H148" s="298"/>
      <c r="I148" s="298"/>
      <c r="J148" s="299"/>
      <c r="K148" s="298"/>
      <c r="L148" s="298"/>
      <c r="M148" s="298"/>
      <c r="N148" s="298">
        <v>0</v>
      </c>
      <c r="O148" s="298">
        <v>0</v>
      </c>
      <c r="P148" s="306" t="e">
        <f t="shared" si="227"/>
        <v>#DIV/0!</v>
      </c>
      <c r="Q148" s="348"/>
      <c r="R148" s="348"/>
      <c r="S148" s="348"/>
      <c r="T148" s="348"/>
      <c r="U148" s="348"/>
      <c r="V148" s="348"/>
      <c r="W148" s="348"/>
      <c r="X148" s="348"/>
      <c r="Y148" s="348"/>
      <c r="Z148" s="433"/>
      <c r="AA148" s="437"/>
      <c r="AB148" s="438"/>
      <c r="AC148" s="433"/>
      <c r="AD148" s="439"/>
      <c r="AE148" s="433"/>
      <c r="AF148" s="437"/>
      <c r="AG148" s="438"/>
      <c r="AH148" s="433"/>
      <c r="AI148" s="433" t="e">
        <f t="shared" si="228"/>
        <v>#DIV/0!</v>
      </c>
      <c r="AJ148" s="433"/>
      <c r="AK148" s="437"/>
      <c r="AL148" s="438"/>
      <c r="AM148" s="433"/>
      <c r="AN148" s="439"/>
      <c r="AO148" s="239">
        <v>0</v>
      </c>
      <c r="AP148" s="238"/>
      <c r="AQ148" s="238"/>
      <c r="AR148" s="238">
        <v>0</v>
      </c>
      <c r="AS148" s="238" t="e">
        <f t="shared" si="226"/>
        <v>#DIV/0!</v>
      </c>
      <c r="AT148" s="238"/>
      <c r="AU148" s="238"/>
      <c r="AV148" s="238"/>
      <c r="AW148" s="238"/>
      <c r="AX148" s="238"/>
      <c r="AY148" s="238"/>
      <c r="AZ148" s="238"/>
      <c r="BA148" s="238"/>
      <c r="BB148" s="172"/>
    </row>
    <row r="149" spans="1:57" s="159" customFormat="1" ht="15.75" x14ac:dyDescent="0.25">
      <c r="A149" s="901"/>
      <c r="B149" s="903" t="s">
        <v>221</v>
      </c>
      <c r="C149" s="905"/>
      <c r="D149" s="179" t="s">
        <v>5</v>
      </c>
      <c r="E149" s="653">
        <f t="shared" si="219"/>
        <v>30180.984780000003</v>
      </c>
      <c r="F149" s="653">
        <f t="shared" si="224"/>
        <v>14652.789089999998</v>
      </c>
      <c r="G149" s="654">
        <f t="shared" si="217"/>
        <v>48.549738177231198</v>
      </c>
      <c r="H149" s="314">
        <f>SUM(H97,H70,H34)</f>
        <v>273</v>
      </c>
      <c r="I149" s="314">
        <f>SUM(I97,I70,I34)</f>
        <v>273</v>
      </c>
      <c r="J149" s="315">
        <f>SUM(I149/H149*100)</f>
        <v>100</v>
      </c>
      <c r="K149" s="314">
        <f>SUM(K97,K70,K34)</f>
        <v>613.97226000000001</v>
      </c>
      <c r="L149" s="314">
        <f>SUM(L97,L70,L34)</f>
        <v>613.97226000000001</v>
      </c>
      <c r="M149" s="316">
        <f>SUM(L149/K149*100)</f>
        <v>100</v>
      </c>
      <c r="N149" s="314">
        <f>SUM(N97,N70,N34)</f>
        <v>1561.71976</v>
      </c>
      <c r="O149" s="314">
        <f>SUM(O97,O70,O34)</f>
        <v>1561.71976</v>
      </c>
      <c r="P149" s="836">
        <f>SUM(O149/N149*100)</f>
        <v>100</v>
      </c>
      <c r="Q149" s="636">
        <f>SUM(Q97,Q70,Q34)</f>
        <v>1057.0567599999999</v>
      </c>
      <c r="R149" s="636">
        <f>SUM(R97,R70,R34)</f>
        <v>1057.0567599999999</v>
      </c>
      <c r="S149" s="637">
        <f>SUM(R149/Q149*100)</f>
        <v>100</v>
      </c>
      <c r="T149" s="636">
        <f>SUM(T97,T70,T34)</f>
        <v>559.19400999999993</v>
      </c>
      <c r="U149" s="636">
        <f>SUM(U97,U70,U34)</f>
        <v>559.19400999999993</v>
      </c>
      <c r="V149" s="637">
        <f>SUM(U149/T149*100)</f>
        <v>100</v>
      </c>
      <c r="W149" s="636">
        <f>SUM(W97,W70,W34)</f>
        <v>8594.5262700000003</v>
      </c>
      <c r="X149" s="636">
        <f>SUM(X97,X70,X34)</f>
        <v>8594.5262700000003</v>
      </c>
      <c r="Y149" s="637">
        <f>SUM(X149/W149*100)</f>
        <v>100</v>
      </c>
      <c r="Z149" s="457">
        <f>SUM(Z97,Z70,Z34)</f>
        <v>1760.2198100000001</v>
      </c>
      <c r="AA149" s="457">
        <f>SUM(AA97,AA70,AA34)</f>
        <v>23.6</v>
      </c>
      <c r="AB149" s="458"/>
      <c r="AC149" s="457">
        <f>SUM(AC97,AC70,AC34)</f>
        <v>1760.2166099999999</v>
      </c>
      <c r="AD149" s="639">
        <f>SUM(AC149/Z149*100)</f>
        <v>99.999818204522981</v>
      </c>
      <c r="AE149" s="457">
        <f>SUM(AE97,AE70,AE34)</f>
        <v>248.18742</v>
      </c>
      <c r="AF149" s="640"/>
      <c r="AG149" s="641"/>
      <c r="AH149" s="457">
        <f>SUM(AH97,AH70,AH34)</f>
        <v>233.10342</v>
      </c>
      <c r="AI149" s="639">
        <f>SUM(AH149/AE149*100)</f>
        <v>93.922334983779592</v>
      </c>
      <c r="AJ149" s="457">
        <f>SUM(AJ97,AJ70,AJ34)</f>
        <v>11611.7371</v>
      </c>
      <c r="AK149" s="640"/>
      <c r="AL149" s="641"/>
      <c r="AM149" s="457">
        <f>SUM(AM97,AM70,AM34)</f>
        <v>0</v>
      </c>
      <c r="AN149" s="639">
        <f>SUM(AM149/AJ149*100)</f>
        <v>0</v>
      </c>
      <c r="AO149" s="647">
        <f>SUM(AO97,AO70,AO34)</f>
        <v>2098.7977500000002</v>
      </c>
      <c r="AP149" s="648"/>
      <c r="AQ149" s="648"/>
      <c r="AR149" s="647">
        <f>SUM(AR97,AR70,AR34)</f>
        <v>0</v>
      </c>
      <c r="AS149" s="649">
        <f t="shared" si="226"/>
        <v>0</v>
      </c>
      <c r="AT149" s="647">
        <f>SUM(AT97,AT70,AT34)</f>
        <v>220.91226</v>
      </c>
      <c r="AU149" s="650"/>
      <c r="AV149" s="650"/>
      <c r="AW149" s="647">
        <f>SUM(AW97,AW70,AW34)</f>
        <v>0</v>
      </c>
      <c r="AX149" s="649">
        <f>SUM(AW149/AT149*100)</f>
        <v>0</v>
      </c>
      <c r="AY149" s="647">
        <f>SUM(AY97,AY70,AY34)</f>
        <v>1581.6613799999998</v>
      </c>
      <c r="AZ149" s="647">
        <f>SUM(AZ97,AZ70,AZ34)</f>
        <v>0</v>
      </c>
      <c r="BA149" s="649">
        <f>SUM(AZ149/AY149*100)</f>
        <v>0</v>
      </c>
      <c r="BB149" s="998"/>
      <c r="BC149" s="832">
        <f>SUM(H149,K149,N149,Q149,T149,W149)</f>
        <v>12659.469059999999</v>
      </c>
      <c r="BD149" s="832">
        <f>SUM(I149,L149,O149,R149,U149,X149)</f>
        <v>12659.469059999999</v>
      </c>
      <c r="BE149" s="834">
        <f>SUM(BD149/BC149*100)</f>
        <v>100</v>
      </c>
    </row>
    <row r="150" spans="1:57" s="159" customFormat="1" ht="15.75" x14ac:dyDescent="0.25">
      <c r="A150" s="902"/>
      <c r="B150" s="904"/>
      <c r="C150" s="906"/>
      <c r="D150" s="182" t="s">
        <v>237</v>
      </c>
      <c r="E150" s="653">
        <f t="shared" ref="E150:E151" si="230">SUM(H150,K150,N150,Q150,T150,W150,Z150,AE150,AJ150,AO150,AT150,AY150)</f>
        <v>30180.984780000003</v>
      </c>
      <c r="F150" s="653">
        <f t="shared" ref="F150:F151" si="231">SUM(I150,L150,O150,R150,U150,X150,AC150,AH150,AM150,AR150,AW150,AZ150)</f>
        <v>14652.789089999998</v>
      </c>
      <c r="G150" s="654">
        <f t="shared" si="217"/>
        <v>48.549738177231198</v>
      </c>
      <c r="H150" s="314">
        <f t="shared" ref="H150:I151" si="232">SUM(H98,H71,H35)</f>
        <v>273</v>
      </c>
      <c r="I150" s="314">
        <f t="shared" si="232"/>
        <v>273</v>
      </c>
      <c r="J150" s="315">
        <f>SUM(I150/H150*100)</f>
        <v>100</v>
      </c>
      <c r="K150" s="314">
        <f t="shared" ref="K150:L150" si="233">SUM(K98,K71,K35)</f>
        <v>613.97226000000001</v>
      </c>
      <c r="L150" s="314">
        <f t="shared" si="233"/>
        <v>613.97226000000001</v>
      </c>
      <c r="M150" s="316">
        <f>SUM(L150/K150*100)</f>
        <v>100</v>
      </c>
      <c r="N150" s="314">
        <f t="shared" ref="N150:O150" si="234">SUM(N98,N71,N35)</f>
        <v>1561.71976</v>
      </c>
      <c r="O150" s="314">
        <f t="shared" si="234"/>
        <v>1561.71976</v>
      </c>
      <c r="P150" s="836">
        <f>SUM(O150/N150*100)</f>
        <v>100</v>
      </c>
      <c r="Q150" s="636">
        <f t="shared" ref="Q150:R150" si="235">SUM(Q98,Q71,Q35)</f>
        <v>1057.0567599999999</v>
      </c>
      <c r="R150" s="636">
        <f t="shared" si="235"/>
        <v>1057.0567599999999</v>
      </c>
      <c r="S150" s="637">
        <f>SUM(R150/Q150*100)</f>
        <v>100</v>
      </c>
      <c r="T150" s="636">
        <f t="shared" ref="T150:U150" si="236">SUM(T98,T71,T35)</f>
        <v>559.19400999999993</v>
      </c>
      <c r="U150" s="636">
        <f t="shared" si="236"/>
        <v>559.19400999999993</v>
      </c>
      <c r="V150" s="637">
        <f>SUM(U150/T150*100)</f>
        <v>100</v>
      </c>
      <c r="W150" s="636">
        <f t="shared" ref="W150:X150" si="237">SUM(W98,W71,W35)</f>
        <v>8594.5262700000003</v>
      </c>
      <c r="X150" s="636">
        <f t="shared" si="237"/>
        <v>8594.5262700000003</v>
      </c>
      <c r="Y150" s="637">
        <f>SUM(X150/W150*100)</f>
        <v>100</v>
      </c>
      <c r="Z150" s="457">
        <f t="shared" ref="Z150:AA150" si="238">SUM(Z98,Z71,Z35)</f>
        <v>1760.2198100000001</v>
      </c>
      <c r="AA150" s="457">
        <f t="shared" si="238"/>
        <v>46.424999999999997</v>
      </c>
      <c r="AB150" s="459"/>
      <c r="AC150" s="457">
        <f t="shared" ref="AC150" si="239">SUM(AC98,AC71,AC35)</f>
        <v>1760.2166099999999</v>
      </c>
      <c r="AD150" s="639">
        <f t="shared" ref="AD150:AD151" si="240">SUM(AC150/Z150*100)</f>
        <v>99.999818204522981</v>
      </c>
      <c r="AE150" s="457">
        <f t="shared" ref="AE150" si="241">SUM(AE98,AE71,AE35)</f>
        <v>248.18742</v>
      </c>
      <c r="AF150" s="642"/>
      <c r="AG150" s="643"/>
      <c r="AH150" s="457">
        <f t="shared" ref="AH150" si="242">SUM(AH98,AH71,AH35)</f>
        <v>233.10342</v>
      </c>
      <c r="AI150" s="639">
        <f t="shared" ref="AI150:AI151" si="243">SUM(AH150/AE150*100)</f>
        <v>93.922334983779592</v>
      </c>
      <c r="AJ150" s="457">
        <f t="shared" ref="AJ150" si="244">SUM(AJ98,AJ71,AJ35)</f>
        <v>11611.7371</v>
      </c>
      <c r="AK150" s="642"/>
      <c r="AL150" s="643"/>
      <c r="AM150" s="457">
        <f t="shared" ref="AM150:AO150" si="245">SUM(AM98,AM71,AM35)</f>
        <v>0</v>
      </c>
      <c r="AN150" s="639">
        <f t="shared" ref="AN150:AN151" si="246">SUM(AM150/AJ150*100)</f>
        <v>0</v>
      </c>
      <c r="AO150" s="647">
        <f t="shared" si="245"/>
        <v>2098.7977500000002</v>
      </c>
      <c r="AP150" s="651"/>
      <c r="AQ150" s="651"/>
      <c r="AR150" s="647">
        <f t="shared" ref="AR150" si="247">SUM(AR98,AR71,AR35)</f>
        <v>0</v>
      </c>
      <c r="AS150" s="649">
        <f t="shared" si="226"/>
        <v>0</v>
      </c>
      <c r="AT150" s="647">
        <f t="shared" ref="AT150" si="248">SUM(AT98,AT71,AT35)</f>
        <v>220.91226</v>
      </c>
      <c r="AU150" s="652"/>
      <c r="AV150" s="652"/>
      <c r="AW150" s="647">
        <f t="shared" ref="AW150" si="249">SUM(AW98,AW71,AW35)</f>
        <v>0</v>
      </c>
      <c r="AX150" s="649">
        <f t="shared" ref="AX150:AX151" si="250">SUM(AW150/AT150*100)</f>
        <v>0</v>
      </c>
      <c r="AY150" s="647">
        <f t="shared" ref="AY150:AZ150" si="251">SUM(AY98,AY71,AY35)</f>
        <v>1581.6613799999998</v>
      </c>
      <c r="AZ150" s="647">
        <f t="shared" si="251"/>
        <v>0</v>
      </c>
      <c r="BA150" s="649">
        <f>SUM(AZ150/AY150*100)</f>
        <v>0</v>
      </c>
      <c r="BB150" s="999"/>
    </row>
    <row r="151" spans="1:57" s="159" customFormat="1" ht="78.75" x14ac:dyDescent="0.25">
      <c r="A151" s="902"/>
      <c r="B151" s="904"/>
      <c r="C151" s="906"/>
      <c r="D151" s="182" t="s">
        <v>241</v>
      </c>
      <c r="E151" s="653">
        <f t="shared" si="230"/>
        <v>3631.5407799999998</v>
      </c>
      <c r="F151" s="653">
        <f t="shared" si="231"/>
        <v>3458.4117999999999</v>
      </c>
      <c r="G151" s="654">
        <f t="shared" si="217"/>
        <v>95.232630156503433</v>
      </c>
      <c r="H151" s="314">
        <f t="shared" si="232"/>
        <v>94</v>
      </c>
      <c r="I151" s="314">
        <f t="shared" si="232"/>
        <v>94</v>
      </c>
      <c r="J151" s="315">
        <f>SUM(I151/H151*100)</f>
        <v>100</v>
      </c>
      <c r="K151" s="314">
        <f t="shared" ref="K151:L151" si="252">SUM(K99,K72,K36)</f>
        <v>0</v>
      </c>
      <c r="L151" s="314">
        <f t="shared" si="252"/>
        <v>0</v>
      </c>
      <c r="M151" s="316" t="e">
        <f>SUM(L151/K151*100)</f>
        <v>#DIV/0!</v>
      </c>
      <c r="N151" s="314">
        <f t="shared" ref="N151:O151" si="253">SUM(N99,N72,N36)</f>
        <v>1243</v>
      </c>
      <c r="O151" s="314">
        <f t="shared" si="253"/>
        <v>1243</v>
      </c>
      <c r="P151" s="315">
        <f>SUM(O151/N151*100)</f>
        <v>100</v>
      </c>
      <c r="Q151" s="636">
        <f t="shared" ref="Q151:R151" si="254">SUM(Q99,Q72,Q36)</f>
        <v>199.9</v>
      </c>
      <c r="R151" s="636">
        <f t="shared" si="254"/>
        <v>199.9</v>
      </c>
      <c r="S151" s="638">
        <f>SUM(R151/Q151*100)</f>
        <v>100</v>
      </c>
      <c r="T151" s="636">
        <f t="shared" ref="T151:U151" si="255">SUM(T99,T72,T36)</f>
        <v>94.6</v>
      </c>
      <c r="U151" s="636">
        <f t="shared" si="255"/>
        <v>94.6</v>
      </c>
      <c r="V151" s="637">
        <f>SUM(U151/T151*100)</f>
        <v>100</v>
      </c>
      <c r="W151" s="636">
        <f t="shared" ref="W151:X151" si="256">SUM(W99,W72,W36)</f>
        <v>1400.816</v>
      </c>
      <c r="X151" s="636">
        <f t="shared" si="256"/>
        <v>1400.816</v>
      </c>
      <c r="Y151" s="637">
        <f>SUM(X151/W151*100)</f>
        <v>100</v>
      </c>
      <c r="Z151" s="457">
        <f t="shared" ref="Z151:AA151" si="257">SUM(Z99,Z72,Z36)</f>
        <v>426.0958</v>
      </c>
      <c r="AA151" s="457">
        <f t="shared" si="257"/>
        <v>30</v>
      </c>
      <c r="AB151" s="460"/>
      <c r="AC151" s="457">
        <f t="shared" ref="AC151" si="258">SUM(AC99,AC72,AC36)</f>
        <v>426.0958</v>
      </c>
      <c r="AD151" s="639">
        <f t="shared" si="240"/>
        <v>100</v>
      </c>
      <c r="AE151" s="457">
        <f t="shared" ref="AE151" si="259">SUM(AE99,AE72,AE36)</f>
        <v>25</v>
      </c>
      <c r="AF151" s="644"/>
      <c r="AG151" s="645"/>
      <c r="AH151" s="457">
        <f t="shared" ref="AH151" si="260">SUM(AH99,AH72,AH36)</f>
        <v>0</v>
      </c>
      <c r="AI151" s="639">
        <f t="shared" si="243"/>
        <v>0</v>
      </c>
      <c r="AJ151" s="457">
        <f t="shared" ref="AJ151" si="261">SUM(AJ99,AJ72,AJ36)</f>
        <v>0</v>
      </c>
      <c r="AK151" s="644"/>
      <c r="AL151" s="645"/>
      <c r="AM151" s="457">
        <f t="shared" ref="AM151:AO151" si="262">SUM(AM99,AM72,AM36)</f>
        <v>0</v>
      </c>
      <c r="AN151" s="639" t="e">
        <f t="shared" si="246"/>
        <v>#DIV/0!</v>
      </c>
      <c r="AO151" s="647">
        <f t="shared" si="262"/>
        <v>0</v>
      </c>
      <c r="AP151" s="651"/>
      <c r="AQ151" s="651"/>
      <c r="AR151" s="647">
        <f t="shared" ref="AR151" si="263">SUM(AR99,AR72,AR36)</f>
        <v>0</v>
      </c>
      <c r="AS151" s="649" t="e">
        <f t="shared" si="226"/>
        <v>#DIV/0!</v>
      </c>
      <c r="AT151" s="647">
        <f t="shared" ref="AT151" si="264">SUM(AT99,AT72,AT36)</f>
        <v>0</v>
      </c>
      <c r="AU151" s="652"/>
      <c r="AV151" s="652"/>
      <c r="AW151" s="647">
        <f t="shared" ref="AW151" si="265">SUM(AW99,AW72,AW36)</f>
        <v>0</v>
      </c>
      <c r="AX151" s="649" t="e">
        <f t="shared" si="250"/>
        <v>#DIV/0!</v>
      </c>
      <c r="AY151" s="647">
        <f t="shared" ref="AY151:AZ151" si="266">SUM(AY99,AY72,AY36)</f>
        <v>148.12898000000001</v>
      </c>
      <c r="AZ151" s="647">
        <f t="shared" si="266"/>
        <v>0</v>
      </c>
      <c r="BA151" s="649">
        <f>SUM(AZ151/AY151*100)</f>
        <v>0</v>
      </c>
      <c r="BB151" s="999"/>
    </row>
    <row r="152" spans="1:57" ht="18.75" x14ac:dyDescent="0.25">
      <c r="A152" s="887"/>
      <c r="B152" s="889" t="s">
        <v>398</v>
      </c>
      <c r="C152" s="889"/>
      <c r="D152" s="180" t="s">
        <v>5</v>
      </c>
      <c r="E152" s="203"/>
      <c r="F152" s="203"/>
      <c r="G152" s="202"/>
      <c r="H152" s="656"/>
      <c r="I152" s="656"/>
      <c r="J152" s="657"/>
      <c r="K152" s="656"/>
      <c r="L152" s="656"/>
      <c r="M152" s="658"/>
      <c r="N152" s="656"/>
      <c r="O152" s="656"/>
      <c r="P152" s="657"/>
      <c r="Q152" s="659"/>
      <c r="R152" s="659"/>
      <c r="S152" s="660"/>
      <c r="T152" s="659"/>
      <c r="U152" s="659"/>
      <c r="V152" s="661"/>
      <c r="W152" s="659"/>
      <c r="X152" s="659"/>
      <c r="Y152" s="660"/>
      <c r="Z152" s="662"/>
      <c r="AA152" s="662"/>
      <c r="AB152" s="479"/>
      <c r="AC152" s="662"/>
      <c r="AD152" s="663"/>
      <c r="AE152" s="662"/>
      <c r="AF152" s="505"/>
      <c r="AG152" s="664"/>
      <c r="AH152" s="662"/>
      <c r="AI152" s="663"/>
      <c r="AJ152" s="662"/>
      <c r="AK152" s="505"/>
      <c r="AL152" s="664"/>
      <c r="AM152" s="662"/>
      <c r="AN152" s="663"/>
      <c r="AO152" s="665"/>
      <c r="AP152" s="666"/>
      <c r="AQ152" s="666"/>
      <c r="AR152" s="665"/>
      <c r="AS152" s="667"/>
      <c r="AT152" s="665"/>
      <c r="AU152" s="668"/>
      <c r="AV152" s="668"/>
      <c r="AW152" s="665"/>
      <c r="AX152" s="667"/>
      <c r="AY152" s="665"/>
      <c r="AZ152" s="665"/>
      <c r="BA152" s="667"/>
      <c r="BB152" s="1003"/>
      <c r="BC152" s="669"/>
    </row>
    <row r="153" spans="1:57" ht="15.75" x14ac:dyDescent="0.25">
      <c r="A153" s="888"/>
      <c r="B153" s="890"/>
      <c r="C153" s="890"/>
      <c r="D153" s="176" t="s">
        <v>237</v>
      </c>
      <c r="E153" s="203"/>
      <c r="F153" s="203"/>
      <c r="G153" s="202"/>
      <c r="H153" s="656"/>
      <c r="I153" s="656"/>
      <c r="J153" s="657"/>
      <c r="K153" s="656"/>
      <c r="L153" s="656"/>
      <c r="M153" s="658"/>
      <c r="N153" s="656"/>
      <c r="O153" s="656"/>
      <c r="P153" s="657"/>
      <c r="Q153" s="659"/>
      <c r="R153" s="659"/>
      <c r="S153" s="660"/>
      <c r="T153" s="659"/>
      <c r="U153" s="659"/>
      <c r="V153" s="661"/>
      <c r="W153" s="659"/>
      <c r="X153" s="659"/>
      <c r="Y153" s="660"/>
      <c r="Z153" s="662"/>
      <c r="AA153" s="662"/>
      <c r="AB153" s="426"/>
      <c r="AC153" s="662"/>
      <c r="AD153" s="663"/>
      <c r="AE153" s="662"/>
      <c r="AF153" s="508"/>
      <c r="AG153" s="670"/>
      <c r="AH153" s="662"/>
      <c r="AI153" s="663"/>
      <c r="AJ153" s="662"/>
      <c r="AK153" s="508"/>
      <c r="AL153" s="670"/>
      <c r="AM153" s="662"/>
      <c r="AN153" s="663"/>
      <c r="AO153" s="665"/>
      <c r="AP153" s="671"/>
      <c r="AQ153" s="671"/>
      <c r="AR153" s="665"/>
      <c r="AS153" s="667"/>
      <c r="AT153" s="665"/>
      <c r="AU153" s="672"/>
      <c r="AV153" s="672"/>
      <c r="AW153" s="665"/>
      <c r="AX153" s="667"/>
      <c r="AY153" s="665"/>
      <c r="AZ153" s="665"/>
      <c r="BA153" s="667"/>
      <c r="BB153" s="1004"/>
    </row>
    <row r="154" spans="1:57" ht="97.5" customHeight="1" x14ac:dyDescent="0.25">
      <c r="A154" s="888"/>
      <c r="B154" s="890"/>
      <c r="C154" s="890"/>
      <c r="D154" s="176" t="s">
        <v>241</v>
      </c>
      <c r="E154" s="203"/>
      <c r="F154" s="203"/>
      <c r="G154" s="202"/>
      <c r="H154" s="656"/>
      <c r="I154" s="656"/>
      <c r="J154" s="657"/>
      <c r="K154" s="656"/>
      <c r="L154" s="656"/>
      <c r="M154" s="658"/>
      <c r="N154" s="656"/>
      <c r="O154" s="656"/>
      <c r="P154" s="657"/>
      <c r="Q154" s="659"/>
      <c r="R154" s="659"/>
      <c r="S154" s="661"/>
      <c r="T154" s="659"/>
      <c r="U154" s="659"/>
      <c r="V154" s="661"/>
      <c r="W154" s="659"/>
      <c r="X154" s="659"/>
      <c r="Y154" s="660"/>
      <c r="Z154" s="662"/>
      <c r="AA154" s="662"/>
      <c r="AB154" s="430"/>
      <c r="AC154" s="662"/>
      <c r="AD154" s="663"/>
      <c r="AE154" s="662"/>
      <c r="AF154" s="673"/>
      <c r="AG154" s="674"/>
      <c r="AH154" s="662"/>
      <c r="AI154" s="663"/>
      <c r="AJ154" s="662"/>
      <c r="AK154" s="673"/>
      <c r="AL154" s="674"/>
      <c r="AM154" s="662"/>
      <c r="AN154" s="663"/>
      <c r="AO154" s="665"/>
      <c r="AP154" s="671"/>
      <c r="AQ154" s="671"/>
      <c r="AR154" s="665"/>
      <c r="AS154" s="667"/>
      <c r="AT154" s="665"/>
      <c r="AU154" s="672"/>
      <c r="AV154" s="672"/>
      <c r="AW154" s="665"/>
      <c r="AX154" s="667"/>
      <c r="AY154" s="665"/>
      <c r="AZ154" s="665"/>
      <c r="BA154" s="667"/>
      <c r="BB154" s="1004"/>
    </row>
    <row r="155" spans="1:57" ht="15.75" customHeight="1" x14ac:dyDescent="0.25">
      <c r="A155" s="1022" t="s">
        <v>244</v>
      </c>
      <c r="B155" s="1023"/>
      <c r="C155" s="1023"/>
      <c r="D155" s="1023"/>
      <c r="E155" s="1023"/>
      <c r="F155" s="1023"/>
      <c r="G155" s="1023"/>
      <c r="H155" s="1023"/>
      <c r="I155" s="1023"/>
      <c r="J155" s="1023"/>
      <c r="K155" s="1023"/>
      <c r="L155" s="1023"/>
      <c r="M155" s="1023"/>
      <c r="N155" s="1023"/>
      <c r="O155" s="1023"/>
      <c r="P155" s="1023"/>
      <c r="Q155" s="1023"/>
      <c r="R155" s="1023"/>
      <c r="S155" s="1023"/>
      <c r="T155" s="1023"/>
      <c r="U155" s="1023"/>
      <c r="V155" s="1023"/>
      <c r="W155" s="1023"/>
      <c r="X155" s="1023"/>
      <c r="Y155" s="1023"/>
      <c r="Z155" s="1023"/>
      <c r="AA155" s="1023"/>
      <c r="AB155" s="1023"/>
      <c r="AC155" s="1023"/>
      <c r="AD155" s="1023"/>
      <c r="AE155" s="1023"/>
      <c r="AF155" s="1023"/>
      <c r="AG155" s="1023"/>
      <c r="AH155" s="1023"/>
      <c r="AI155" s="1023"/>
      <c r="AJ155" s="1023"/>
      <c r="AK155" s="1023"/>
      <c r="AL155" s="1023"/>
      <c r="AM155" s="1023"/>
      <c r="AN155" s="1023"/>
      <c r="AO155" s="1023"/>
      <c r="AP155" s="1023"/>
      <c r="AQ155" s="1023"/>
      <c r="AR155" s="1023"/>
      <c r="AS155" s="1023"/>
      <c r="AT155" s="1023"/>
      <c r="AU155" s="1023"/>
      <c r="AV155" s="1023"/>
      <c r="AW155" s="1023"/>
      <c r="AX155" s="1023"/>
      <c r="AY155" s="1023"/>
      <c r="AZ155" s="1023"/>
      <c r="BA155" s="1023"/>
      <c r="BB155" s="1024"/>
    </row>
    <row r="156" spans="1:57" s="676" customFormat="1" ht="22.5" customHeight="1" x14ac:dyDescent="0.25">
      <c r="A156" s="717" t="s">
        <v>308</v>
      </c>
      <c r="B156" s="1005" t="s">
        <v>399</v>
      </c>
      <c r="C156" s="1007" t="s">
        <v>400</v>
      </c>
      <c r="D156" s="718" t="s">
        <v>5</v>
      </c>
      <c r="E156" s="760">
        <f t="shared" ref="E156:E158" si="267">SUM(H156,K156,N156,Q156,T156,W156,Z156,AE156,AJ156,AO156,AT156,AY156)</f>
        <v>531.70000000000005</v>
      </c>
      <c r="F156" s="761">
        <f t="shared" ref="F156:F158" si="268">SUM(I156,L156,O156,R156,U156,X156,AC156,AH156,AM156,AR156,AW156,AZ156)</f>
        <v>451.7</v>
      </c>
      <c r="G156" s="454">
        <f t="shared" ref="G156:G165" si="269">SUM(F156/E156*100)</f>
        <v>84.953921384239223</v>
      </c>
      <c r="H156" s="216">
        <f>SUM(H159,H172,H181)</f>
        <v>0</v>
      </c>
      <c r="I156" s="216">
        <f>SUM(I159,I172,I181)</f>
        <v>0</v>
      </c>
      <c r="J156" s="217" t="e">
        <f t="shared" ref="J156:J161" si="270">SUM(I156/H156*100)</f>
        <v>#DIV/0!</v>
      </c>
      <c r="K156" s="216">
        <f>SUM(K159,K172,K181)</f>
        <v>0</v>
      </c>
      <c r="L156" s="216">
        <f>SUM(L159,L172,L181)</f>
        <v>281.7</v>
      </c>
      <c r="M156" s="217" t="e">
        <f t="shared" ref="M156:M164" si="271">SUM(L156/K156*100)</f>
        <v>#DIV/0!</v>
      </c>
      <c r="N156" s="216">
        <f>SUM(N159,N172,N181)</f>
        <v>0</v>
      </c>
      <c r="O156" s="216">
        <f>SUM(O159,O172,O181)</f>
        <v>0</v>
      </c>
      <c r="P156" s="217" t="e">
        <f t="shared" ref="P156:P165" si="272">SUM(O156/N156*100)</f>
        <v>#DIV/0!</v>
      </c>
      <c r="Q156" s="758">
        <f>SUM(Q159,Q172,Q181)</f>
        <v>281.7</v>
      </c>
      <c r="R156" s="758">
        <f>SUM(R159,R172,R181)</f>
        <v>0</v>
      </c>
      <c r="S156" s="759">
        <f t="shared" ref="S156:S161" si="273">SUM(R156/Q156*100)</f>
        <v>0</v>
      </c>
      <c r="T156" s="758">
        <f>SUM(T159,T172,T181)</f>
        <v>0</v>
      </c>
      <c r="U156" s="758">
        <f>SUM(U159,U172,U181)</f>
        <v>0</v>
      </c>
      <c r="V156" s="759" t="e">
        <f t="shared" ref="V156:V161" si="274">SUM(U156/T156*100)</f>
        <v>#DIV/0!</v>
      </c>
      <c r="W156" s="758">
        <f>SUM(W159,W172,W181)</f>
        <v>0</v>
      </c>
      <c r="X156" s="758">
        <f>SUM(X159,X172,X181)</f>
        <v>0</v>
      </c>
      <c r="Y156" s="219" t="e">
        <f t="shared" ref="Y156:Y161" si="275">SUM(X156/W156*100)</f>
        <v>#DIV/0!</v>
      </c>
      <c r="Z156" s="461">
        <f>SUM(Z159,Z172,Z181)</f>
        <v>0</v>
      </c>
      <c r="AA156" s="462"/>
      <c r="AB156" s="463"/>
      <c r="AC156" s="461">
        <f>SUM(AC159,AC172,AC181)</f>
        <v>0</v>
      </c>
      <c r="AD156" s="421" t="e">
        <f t="shared" ref="AD156:AD161" si="276">SUM(AC156/Z156*100)</f>
        <v>#DIV/0!</v>
      </c>
      <c r="AE156" s="461">
        <f>SUM(AE159,AE172,AE181)</f>
        <v>0</v>
      </c>
      <c r="AF156" s="462"/>
      <c r="AG156" s="463"/>
      <c r="AH156" s="461">
        <f>SUM(AH159,AH172,AH181)</f>
        <v>170</v>
      </c>
      <c r="AI156" s="421" t="e">
        <f t="shared" ref="AI156:AI161" si="277">SUM(AH156/AE156*100)</f>
        <v>#DIV/0!</v>
      </c>
      <c r="AJ156" s="461">
        <f>SUM(AJ159,AJ172,AJ181)</f>
        <v>0</v>
      </c>
      <c r="AK156" s="462"/>
      <c r="AL156" s="463"/>
      <c r="AM156" s="461">
        <f>SUM(AM159,AM172,AM181)</f>
        <v>0</v>
      </c>
      <c r="AN156" s="464" t="e">
        <f t="shared" ref="AN156:AN161" si="278">SUM(AM156/AJ156*100)</f>
        <v>#DIV/0!</v>
      </c>
      <c r="AO156" s="243">
        <f>SUM(AO159,AO172,AO181)</f>
        <v>250</v>
      </c>
      <c r="AP156" s="237"/>
      <c r="AQ156" s="237"/>
      <c r="AR156" s="243">
        <f>SUM(AR159,AR172,AR181)</f>
        <v>0</v>
      </c>
      <c r="AS156" s="237">
        <f t="shared" ref="AS156:AS161" si="279">SUM(AR156/AO156*100)</f>
        <v>0</v>
      </c>
      <c r="AT156" s="243">
        <f>SUM(AT159,AT172,AT181)</f>
        <v>0</v>
      </c>
      <c r="AU156" s="244"/>
      <c r="AV156" s="245"/>
      <c r="AW156" s="243">
        <f>SUM(AW159,AW172,AW181)</f>
        <v>0</v>
      </c>
      <c r="AX156" s="237" t="e">
        <f t="shared" ref="AX156:AX161" si="280">SUM(AW156/AT156*100)</f>
        <v>#DIV/0!</v>
      </c>
      <c r="AY156" s="243">
        <f>SUM(AY159,AY172,AY181)</f>
        <v>0</v>
      </c>
      <c r="AZ156" s="243">
        <f>SUM(AZ159,AZ172,AZ181)</f>
        <v>0</v>
      </c>
      <c r="BA156" s="237" t="e">
        <f t="shared" ref="BA156:BA161" si="281">SUM(AZ156/AY156*100)</f>
        <v>#DIV/0!</v>
      </c>
      <c r="BB156" s="675"/>
    </row>
    <row r="157" spans="1:57" s="676" customFormat="1" ht="22.5" customHeight="1" x14ac:dyDescent="0.25">
      <c r="A157" s="719"/>
      <c r="B157" s="1006"/>
      <c r="C157" s="1008"/>
      <c r="D157" s="720" t="s">
        <v>237</v>
      </c>
      <c r="E157" s="760">
        <f t="shared" si="267"/>
        <v>531.70000000000005</v>
      </c>
      <c r="F157" s="761">
        <f t="shared" si="268"/>
        <v>451.7</v>
      </c>
      <c r="G157" s="454">
        <f t="shared" si="269"/>
        <v>84.953921384239223</v>
      </c>
      <c r="H157" s="216">
        <f t="shared" ref="H157:I158" si="282">SUM(H160,H173,H182)</f>
        <v>0</v>
      </c>
      <c r="I157" s="216">
        <f t="shared" si="282"/>
        <v>0</v>
      </c>
      <c r="J157" s="217" t="e">
        <f t="shared" si="270"/>
        <v>#DIV/0!</v>
      </c>
      <c r="K157" s="216">
        <f t="shared" ref="K157:L157" si="283">SUM(K160,K173,K182)</f>
        <v>0</v>
      </c>
      <c r="L157" s="216">
        <f t="shared" si="283"/>
        <v>281.7</v>
      </c>
      <c r="M157" s="217" t="e">
        <f t="shared" si="271"/>
        <v>#DIV/0!</v>
      </c>
      <c r="N157" s="216">
        <f t="shared" ref="N157:O157" si="284">SUM(N160,N173,N182)</f>
        <v>0</v>
      </c>
      <c r="O157" s="216">
        <f t="shared" si="284"/>
        <v>0</v>
      </c>
      <c r="P157" s="217" t="e">
        <f t="shared" si="272"/>
        <v>#DIV/0!</v>
      </c>
      <c r="Q157" s="758">
        <f t="shared" ref="Q157:R157" si="285">SUM(Q160,Q173,Q182)</f>
        <v>281.7</v>
      </c>
      <c r="R157" s="758">
        <f t="shared" si="285"/>
        <v>0</v>
      </c>
      <c r="S157" s="759">
        <f t="shared" si="273"/>
        <v>0</v>
      </c>
      <c r="T157" s="758">
        <f t="shared" ref="T157:U157" si="286">SUM(T160,T173,T182)</f>
        <v>0</v>
      </c>
      <c r="U157" s="758">
        <f t="shared" si="286"/>
        <v>0</v>
      </c>
      <c r="V157" s="759" t="e">
        <f t="shared" si="274"/>
        <v>#DIV/0!</v>
      </c>
      <c r="W157" s="758">
        <f t="shared" ref="W157:X157" si="287">SUM(W160,W173,W182)</f>
        <v>0</v>
      </c>
      <c r="X157" s="758">
        <f t="shared" si="287"/>
        <v>0</v>
      </c>
      <c r="Y157" s="219" t="e">
        <f t="shared" si="275"/>
        <v>#DIV/0!</v>
      </c>
      <c r="Z157" s="461">
        <f t="shared" ref="Z157:Z158" si="288">SUM(Z160,Z173,Z182)</f>
        <v>0</v>
      </c>
      <c r="AA157" s="677"/>
      <c r="AB157" s="678"/>
      <c r="AC157" s="461">
        <f t="shared" ref="AC157:AC158" si="289">SUM(AC160,AC173,AC182)</f>
        <v>0</v>
      </c>
      <c r="AD157" s="421" t="e">
        <f t="shared" si="276"/>
        <v>#DIV/0!</v>
      </c>
      <c r="AE157" s="461">
        <f t="shared" ref="AE157:AE158" si="290">SUM(AE160,AE173,AE182)</f>
        <v>0</v>
      </c>
      <c r="AF157" s="677"/>
      <c r="AG157" s="678"/>
      <c r="AH157" s="461">
        <f t="shared" ref="AH157:AH158" si="291">SUM(AH160,AH173,AH182)</f>
        <v>170</v>
      </c>
      <c r="AI157" s="421" t="e">
        <f t="shared" si="277"/>
        <v>#DIV/0!</v>
      </c>
      <c r="AJ157" s="461">
        <f t="shared" ref="AJ157:AJ158" si="292">SUM(AJ160,AJ173,AJ182)</f>
        <v>0</v>
      </c>
      <c r="AK157" s="677"/>
      <c r="AL157" s="678"/>
      <c r="AM157" s="461">
        <f t="shared" ref="AM157:AM158" si="293">SUM(AM160,AM173,AM182)</f>
        <v>0</v>
      </c>
      <c r="AN157" s="464" t="e">
        <f t="shared" si="278"/>
        <v>#DIV/0!</v>
      </c>
      <c r="AO157" s="243">
        <f t="shared" ref="AO157:AO158" si="294">SUM(AO160,AO173,AO182)</f>
        <v>250</v>
      </c>
      <c r="AP157" s="237"/>
      <c r="AQ157" s="237"/>
      <c r="AR157" s="243">
        <f t="shared" ref="AR157:AR158" si="295">SUM(AR160,AR173,AR182)</f>
        <v>0</v>
      </c>
      <c r="AS157" s="237">
        <f t="shared" si="279"/>
        <v>0</v>
      </c>
      <c r="AT157" s="243">
        <f t="shared" ref="AT157:AT158" si="296">SUM(AT160,AT173,AT182)</f>
        <v>0</v>
      </c>
      <c r="AU157" s="679"/>
      <c r="AV157" s="680"/>
      <c r="AW157" s="243">
        <f t="shared" ref="AW157:AW158" si="297">SUM(AW160,AW173,AW182)</f>
        <v>0</v>
      </c>
      <c r="AX157" s="237" t="e">
        <f t="shared" si="280"/>
        <v>#DIV/0!</v>
      </c>
      <c r="AY157" s="243">
        <f t="shared" ref="AY157:AZ158" si="298">SUM(AY160,AY173,AY182)</f>
        <v>0</v>
      </c>
      <c r="AZ157" s="243">
        <f t="shared" si="298"/>
        <v>0</v>
      </c>
      <c r="BA157" s="237" t="e">
        <f t="shared" si="281"/>
        <v>#DIV/0!</v>
      </c>
      <c r="BB157" s="681"/>
    </row>
    <row r="158" spans="1:57" s="676" customFormat="1" ht="85.5" customHeight="1" x14ac:dyDescent="0.25">
      <c r="A158" s="719"/>
      <c r="B158" s="1006"/>
      <c r="C158" s="1008"/>
      <c r="D158" s="720" t="s">
        <v>241</v>
      </c>
      <c r="E158" s="760">
        <f t="shared" si="267"/>
        <v>0</v>
      </c>
      <c r="F158" s="761">
        <f t="shared" si="268"/>
        <v>0</v>
      </c>
      <c r="G158" s="454" t="e">
        <f t="shared" si="269"/>
        <v>#DIV/0!</v>
      </c>
      <c r="H158" s="216">
        <f t="shared" si="282"/>
        <v>0</v>
      </c>
      <c r="I158" s="216">
        <f t="shared" si="282"/>
        <v>0</v>
      </c>
      <c r="J158" s="217" t="e">
        <f t="shared" si="270"/>
        <v>#DIV/0!</v>
      </c>
      <c r="K158" s="216">
        <f t="shared" ref="K158:L158" si="299">SUM(K161,K174,K183)</f>
        <v>0</v>
      </c>
      <c r="L158" s="216">
        <f t="shared" si="299"/>
        <v>0</v>
      </c>
      <c r="M158" s="217" t="e">
        <f t="shared" si="271"/>
        <v>#DIV/0!</v>
      </c>
      <c r="N158" s="216">
        <f t="shared" ref="N158:O158" si="300">SUM(N161,N174,N183)</f>
        <v>0</v>
      </c>
      <c r="O158" s="216">
        <f t="shared" si="300"/>
        <v>0</v>
      </c>
      <c r="P158" s="217" t="e">
        <f t="shared" si="272"/>
        <v>#DIV/0!</v>
      </c>
      <c r="Q158" s="758">
        <f t="shared" ref="Q158:R158" si="301">SUM(Q161,Q174,Q183)</f>
        <v>0</v>
      </c>
      <c r="R158" s="758">
        <f t="shared" si="301"/>
        <v>0</v>
      </c>
      <c r="S158" s="759" t="e">
        <f t="shared" si="273"/>
        <v>#DIV/0!</v>
      </c>
      <c r="T158" s="758">
        <f t="shared" ref="T158:U158" si="302">SUM(T161,T174,T183)</f>
        <v>0</v>
      </c>
      <c r="U158" s="758">
        <f t="shared" si="302"/>
        <v>0</v>
      </c>
      <c r="V158" s="759" t="e">
        <f t="shared" si="274"/>
        <v>#DIV/0!</v>
      </c>
      <c r="W158" s="758">
        <f t="shared" ref="W158:X158" si="303">SUM(W161,W174,W183)</f>
        <v>0</v>
      </c>
      <c r="X158" s="758">
        <f t="shared" si="303"/>
        <v>0</v>
      </c>
      <c r="Y158" s="219" t="e">
        <f t="shared" si="275"/>
        <v>#DIV/0!</v>
      </c>
      <c r="Z158" s="461">
        <f t="shared" si="288"/>
        <v>0</v>
      </c>
      <c r="AA158" s="682"/>
      <c r="AB158" s="683"/>
      <c r="AC158" s="461">
        <f t="shared" si="289"/>
        <v>0</v>
      </c>
      <c r="AD158" s="421" t="e">
        <f t="shared" si="276"/>
        <v>#DIV/0!</v>
      </c>
      <c r="AE158" s="461">
        <f t="shared" si="290"/>
        <v>0</v>
      </c>
      <c r="AF158" s="682"/>
      <c r="AG158" s="683"/>
      <c r="AH158" s="461">
        <f t="shared" si="291"/>
        <v>0</v>
      </c>
      <c r="AI158" s="421" t="e">
        <f t="shared" si="277"/>
        <v>#DIV/0!</v>
      </c>
      <c r="AJ158" s="461">
        <f t="shared" si="292"/>
        <v>0</v>
      </c>
      <c r="AK158" s="682"/>
      <c r="AL158" s="683"/>
      <c r="AM158" s="461">
        <f t="shared" si="293"/>
        <v>0</v>
      </c>
      <c r="AN158" s="464" t="e">
        <f t="shared" si="278"/>
        <v>#DIV/0!</v>
      </c>
      <c r="AO158" s="243">
        <f t="shared" si="294"/>
        <v>0</v>
      </c>
      <c r="AP158" s="237"/>
      <c r="AQ158" s="237"/>
      <c r="AR158" s="243">
        <f t="shared" si="295"/>
        <v>0</v>
      </c>
      <c r="AS158" s="237" t="e">
        <f t="shared" si="279"/>
        <v>#DIV/0!</v>
      </c>
      <c r="AT158" s="243">
        <f t="shared" si="296"/>
        <v>0</v>
      </c>
      <c r="AU158" s="684"/>
      <c r="AV158" s="685"/>
      <c r="AW158" s="243">
        <f t="shared" si="297"/>
        <v>0</v>
      </c>
      <c r="AX158" s="237" t="e">
        <f t="shared" si="280"/>
        <v>#DIV/0!</v>
      </c>
      <c r="AY158" s="243">
        <f t="shared" si="298"/>
        <v>0</v>
      </c>
      <c r="AZ158" s="243">
        <f t="shared" si="298"/>
        <v>0</v>
      </c>
      <c r="BA158" s="237" t="e">
        <f t="shared" si="281"/>
        <v>#DIV/0!</v>
      </c>
      <c r="BB158" s="681"/>
    </row>
    <row r="159" spans="1:57" s="700" customFormat="1" ht="22.5" customHeight="1" x14ac:dyDescent="0.25">
      <c r="A159" s="729" t="s">
        <v>245</v>
      </c>
      <c r="B159" s="992" t="s">
        <v>343</v>
      </c>
      <c r="C159" s="994" t="s">
        <v>269</v>
      </c>
      <c r="D159" s="724" t="s">
        <v>5</v>
      </c>
      <c r="E159" s="725">
        <f t="shared" ref="E159:E161" si="304">SUM(H159,K159,N159,Q159,T159,W159,Z159,AE159,AJ159,AO159,AT159,AY159)</f>
        <v>0</v>
      </c>
      <c r="F159" s="730">
        <f t="shared" ref="F159:F161" si="305">SUM(I159,L159,O159,R159,U159,X159,AC159,AH159,AM159,AR159,AW159,AZ159)</f>
        <v>0</v>
      </c>
      <c r="G159" s="726" t="e">
        <f t="shared" si="269"/>
        <v>#DIV/0!</v>
      </c>
      <c r="H159" s="686">
        <f>SUM(H162)</f>
        <v>0</v>
      </c>
      <c r="I159" s="686">
        <f>SUM(I162)</f>
        <v>0</v>
      </c>
      <c r="J159" s="687" t="e">
        <f t="shared" si="270"/>
        <v>#DIV/0!</v>
      </c>
      <c r="K159" s="686">
        <f>SUM(K162)</f>
        <v>0</v>
      </c>
      <c r="L159" s="686">
        <f>SUM(L162)</f>
        <v>0</v>
      </c>
      <c r="M159" s="687" t="e">
        <f t="shared" si="271"/>
        <v>#DIV/0!</v>
      </c>
      <c r="N159" s="686">
        <f>SUM(N162)</f>
        <v>0</v>
      </c>
      <c r="O159" s="686">
        <f>SUM(O162)</f>
        <v>0</v>
      </c>
      <c r="P159" s="687" t="e">
        <f t="shared" si="272"/>
        <v>#DIV/0!</v>
      </c>
      <c r="Q159" s="688">
        <f>SUM(Q162)</f>
        <v>0</v>
      </c>
      <c r="R159" s="688">
        <f>SUM(R162)</f>
        <v>0</v>
      </c>
      <c r="S159" s="689" t="e">
        <f t="shared" si="273"/>
        <v>#DIV/0!</v>
      </c>
      <c r="T159" s="688">
        <f>SUM(T162)</f>
        <v>0</v>
      </c>
      <c r="U159" s="688">
        <f>SUM(U162)</f>
        <v>0</v>
      </c>
      <c r="V159" s="689" t="e">
        <f t="shared" si="274"/>
        <v>#DIV/0!</v>
      </c>
      <c r="W159" s="688">
        <f>SUM(W162)</f>
        <v>0</v>
      </c>
      <c r="X159" s="688">
        <f>SUM(X162)</f>
        <v>0</v>
      </c>
      <c r="Y159" s="689" t="e">
        <f t="shared" si="275"/>
        <v>#DIV/0!</v>
      </c>
      <c r="Z159" s="690">
        <f>SUM(Z162)</f>
        <v>0</v>
      </c>
      <c r="AA159" s="691"/>
      <c r="AB159" s="692"/>
      <c r="AC159" s="690">
        <f>SUM(AC162)</f>
        <v>0</v>
      </c>
      <c r="AD159" s="693" t="e">
        <f t="shared" si="276"/>
        <v>#DIV/0!</v>
      </c>
      <c r="AE159" s="690">
        <f>SUM(AE162)</f>
        <v>0</v>
      </c>
      <c r="AF159" s="691"/>
      <c r="AG159" s="692"/>
      <c r="AH159" s="690">
        <f>SUM(AH162)</f>
        <v>0</v>
      </c>
      <c r="AI159" s="693" t="e">
        <f t="shared" si="277"/>
        <v>#DIV/0!</v>
      </c>
      <c r="AJ159" s="690">
        <f>SUM(AJ162)</f>
        <v>0</v>
      </c>
      <c r="AK159" s="691"/>
      <c r="AL159" s="692"/>
      <c r="AM159" s="690">
        <f>SUM(AM162)</f>
        <v>0</v>
      </c>
      <c r="AN159" s="694" t="e">
        <f t="shared" si="278"/>
        <v>#DIV/0!</v>
      </c>
      <c r="AO159" s="695">
        <f>SUM(AO162)</f>
        <v>0</v>
      </c>
      <c r="AP159" s="696"/>
      <c r="AQ159" s="696"/>
      <c r="AR159" s="695">
        <f>SUM(AR162)</f>
        <v>0</v>
      </c>
      <c r="AS159" s="696" t="e">
        <f t="shared" si="279"/>
        <v>#DIV/0!</v>
      </c>
      <c r="AT159" s="695">
        <f>SUM(AT162)</f>
        <v>0</v>
      </c>
      <c r="AU159" s="697"/>
      <c r="AV159" s="698"/>
      <c r="AW159" s="695">
        <f>SUM(AW162)</f>
        <v>0</v>
      </c>
      <c r="AX159" s="696" t="e">
        <f t="shared" si="280"/>
        <v>#DIV/0!</v>
      </c>
      <c r="AY159" s="695">
        <f>SUM(AY162)</f>
        <v>0</v>
      </c>
      <c r="AZ159" s="695">
        <f>SUM(AZ162)</f>
        <v>0</v>
      </c>
      <c r="BA159" s="696" t="e">
        <f t="shared" si="281"/>
        <v>#DIV/0!</v>
      </c>
      <c r="BB159" s="699"/>
    </row>
    <row r="160" spans="1:57" s="700" customFormat="1" ht="22.5" customHeight="1" x14ac:dyDescent="0.25">
      <c r="A160" s="727"/>
      <c r="B160" s="993"/>
      <c r="C160" s="995"/>
      <c r="D160" s="728" t="s">
        <v>237</v>
      </c>
      <c r="E160" s="725">
        <f t="shared" si="304"/>
        <v>0</v>
      </c>
      <c r="F160" s="730">
        <f t="shared" si="305"/>
        <v>0</v>
      </c>
      <c r="G160" s="726" t="e">
        <f t="shared" si="269"/>
        <v>#DIV/0!</v>
      </c>
      <c r="H160" s="686">
        <f t="shared" ref="H160:I161" si="306">SUM(H163)</f>
        <v>0</v>
      </c>
      <c r="I160" s="686">
        <f t="shared" si="306"/>
        <v>0</v>
      </c>
      <c r="J160" s="687" t="e">
        <f t="shared" si="270"/>
        <v>#DIV/0!</v>
      </c>
      <c r="K160" s="686">
        <f t="shared" ref="K160:L160" si="307">SUM(K163)</f>
        <v>0</v>
      </c>
      <c r="L160" s="686">
        <f t="shared" si="307"/>
        <v>0</v>
      </c>
      <c r="M160" s="687" t="e">
        <f t="shared" si="271"/>
        <v>#DIV/0!</v>
      </c>
      <c r="N160" s="686">
        <f t="shared" ref="N160:O160" si="308">SUM(N163)</f>
        <v>0</v>
      </c>
      <c r="O160" s="686">
        <f t="shared" si="308"/>
        <v>0</v>
      </c>
      <c r="P160" s="687" t="e">
        <f t="shared" si="272"/>
        <v>#DIV/0!</v>
      </c>
      <c r="Q160" s="688">
        <f t="shared" ref="Q160:R161" si="309">SUM(Q163)</f>
        <v>0</v>
      </c>
      <c r="R160" s="688">
        <f t="shared" si="309"/>
        <v>0</v>
      </c>
      <c r="S160" s="689" t="e">
        <f t="shared" si="273"/>
        <v>#DIV/0!</v>
      </c>
      <c r="T160" s="688">
        <f t="shared" ref="T160:U160" si="310">SUM(T163)</f>
        <v>0</v>
      </c>
      <c r="U160" s="688">
        <f t="shared" si="310"/>
        <v>0</v>
      </c>
      <c r="V160" s="689" t="e">
        <f t="shared" si="274"/>
        <v>#DIV/0!</v>
      </c>
      <c r="W160" s="688">
        <f t="shared" ref="W160:X160" si="311">SUM(W163)</f>
        <v>0</v>
      </c>
      <c r="X160" s="688">
        <f t="shared" si="311"/>
        <v>0</v>
      </c>
      <c r="Y160" s="689" t="e">
        <f t="shared" si="275"/>
        <v>#DIV/0!</v>
      </c>
      <c r="Z160" s="690">
        <f t="shared" ref="Z160:Z161" si="312">SUM(Z163)</f>
        <v>0</v>
      </c>
      <c r="AA160" s="701"/>
      <c r="AB160" s="702"/>
      <c r="AC160" s="690">
        <f t="shared" ref="AC160:AC161" si="313">SUM(AC163)</f>
        <v>0</v>
      </c>
      <c r="AD160" s="693" t="e">
        <f t="shared" si="276"/>
        <v>#DIV/0!</v>
      </c>
      <c r="AE160" s="690">
        <f t="shared" ref="AE160:AE161" si="314">SUM(AE163)</f>
        <v>0</v>
      </c>
      <c r="AF160" s="701"/>
      <c r="AG160" s="702"/>
      <c r="AH160" s="690">
        <f t="shared" ref="AH160:AH161" si="315">SUM(AH163)</f>
        <v>0</v>
      </c>
      <c r="AI160" s="693" t="e">
        <f t="shared" si="277"/>
        <v>#DIV/0!</v>
      </c>
      <c r="AJ160" s="690">
        <f t="shared" ref="AJ160:AJ161" si="316">SUM(AJ163)</f>
        <v>0</v>
      </c>
      <c r="AK160" s="701"/>
      <c r="AL160" s="702"/>
      <c r="AM160" s="690">
        <f t="shared" ref="AM160:AM161" si="317">SUM(AM163)</f>
        <v>0</v>
      </c>
      <c r="AN160" s="694" t="e">
        <f t="shared" si="278"/>
        <v>#DIV/0!</v>
      </c>
      <c r="AO160" s="695">
        <f t="shared" ref="AO160:AO161" si="318">SUM(AO163)</f>
        <v>0</v>
      </c>
      <c r="AP160" s="703"/>
      <c r="AQ160" s="703"/>
      <c r="AR160" s="695">
        <f t="shared" ref="AR160:AR161" si="319">SUM(AR163)</f>
        <v>0</v>
      </c>
      <c r="AS160" s="696" t="e">
        <f t="shared" si="279"/>
        <v>#DIV/0!</v>
      </c>
      <c r="AT160" s="695">
        <f t="shared" ref="AT160:AT161" si="320">SUM(AT163)</f>
        <v>0</v>
      </c>
      <c r="AU160" s="704"/>
      <c r="AV160" s="705"/>
      <c r="AW160" s="695">
        <f t="shared" ref="AW160:AW161" si="321">SUM(AW163)</f>
        <v>0</v>
      </c>
      <c r="AX160" s="696" t="e">
        <f t="shared" si="280"/>
        <v>#DIV/0!</v>
      </c>
      <c r="AY160" s="695">
        <f t="shared" ref="AY160:AZ161" si="322">SUM(AY163)</f>
        <v>0</v>
      </c>
      <c r="AZ160" s="695">
        <f t="shared" si="322"/>
        <v>0</v>
      </c>
      <c r="BA160" s="696" t="e">
        <f t="shared" si="281"/>
        <v>#DIV/0!</v>
      </c>
      <c r="BB160" s="706"/>
    </row>
    <row r="161" spans="1:54" s="700" customFormat="1" ht="85.5" customHeight="1" x14ac:dyDescent="0.25">
      <c r="A161" s="727"/>
      <c r="B161" s="993"/>
      <c r="C161" s="995"/>
      <c r="D161" s="728" t="s">
        <v>241</v>
      </c>
      <c r="E161" s="725">
        <f t="shared" si="304"/>
        <v>0</v>
      </c>
      <c r="F161" s="730">
        <f t="shared" si="305"/>
        <v>0</v>
      </c>
      <c r="G161" s="726" t="e">
        <f t="shared" si="269"/>
        <v>#DIV/0!</v>
      </c>
      <c r="H161" s="686">
        <f t="shared" si="306"/>
        <v>0</v>
      </c>
      <c r="I161" s="686">
        <f t="shared" si="306"/>
        <v>0</v>
      </c>
      <c r="J161" s="687" t="e">
        <f t="shared" si="270"/>
        <v>#DIV/0!</v>
      </c>
      <c r="K161" s="686">
        <f t="shared" ref="K161:L161" si="323">SUM(K164)</f>
        <v>0</v>
      </c>
      <c r="L161" s="686">
        <f t="shared" si="323"/>
        <v>0</v>
      </c>
      <c r="M161" s="687" t="e">
        <f t="shared" si="271"/>
        <v>#DIV/0!</v>
      </c>
      <c r="N161" s="686">
        <f t="shared" ref="N161:O161" si="324">SUM(N164)</f>
        <v>0</v>
      </c>
      <c r="O161" s="686">
        <f t="shared" si="324"/>
        <v>0</v>
      </c>
      <c r="P161" s="687" t="e">
        <f t="shared" si="272"/>
        <v>#DIV/0!</v>
      </c>
      <c r="Q161" s="688">
        <f t="shared" si="309"/>
        <v>0</v>
      </c>
      <c r="R161" s="688">
        <f t="shared" si="309"/>
        <v>0</v>
      </c>
      <c r="S161" s="689" t="e">
        <f t="shared" si="273"/>
        <v>#DIV/0!</v>
      </c>
      <c r="T161" s="688">
        <f t="shared" ref="T161:U161" si="325">SUM(T164)</f>
        <v>0</v>
      </c>
      <c r="U161" s="688">
        <f t="shared" si="325"/>
        <v>0</v>
      </c>
      <c r="V161" s="689" t="e">
        <f t="shared" si="274"/>
        <v>#DIV/0!</v>
      </c>
      <c r="W161" s="688">
        <f t="shared" ref="W161:X161" si="326">SUM(W164)</f>
        <v>0</v>
      </c>
      <c r="X161" s="688">
        <f t="shared" si="326"/>
        <v>0</v>
      </c>
      <c r="Y161" s="689" t="e">
        <f t="shared" si="275"/>
        <v>#DIV/0!</v>
      </c>
      <c r="Z161" s="690">
        <f t="shared" si="312"/>
        <v>0</v>
      </c>
      <c r="AA161" s="707"/>
      <c r="AB161" s="708"/>
      <c r="AC161" s="690">
        <f t="shared" si="313"/>
        <v>0</v>
      </c>
      <c r="AD161" s="693" t="e">
        <f t="shared" si="276"/>
        <v>#DIV/0!</v>
      </c>
      <c r="AE161" s="690">
        <f t="shared" si="314"/>
        <v>0</v>
      </c>
      <c r="AF161" s="707"/>
      <c r="AG161" s="708"/>
      <c r="AH161" s="690">
        <f t="shared" si="315"/>
        <v>0</v>
      </c>
      <c r="AI161" s="693" t="e">
        <f t="shared" si="277"/>
        <v>#DIV/0!</v>
      </c>
      <c r="AJ161" s="690">
        <f t="shared" si="316"/>
        <v>0</v>
      </c>
      <c r="AK161" s="707"/>
      <c r="AL161" s="708"/>
      <c r="AM161" s="690">
        <f t="shared" si="317"/>
        <v>0</v>
      </c>
      <c r="AN161" s="694" t="e">
        <f t="shared" si="278"/>
        <v>#DIV/0!</v>
      </c>
      <c r="AO161" s="695">
        <f t="shared" si="318"/>
        <v>0</v>
      </c>
      <c r="AP161" s="703"/>
      <c r="AQ161" s="703"/>
      <c r="AR161" s="695">
        <f t="shared" si="319"/>
        <v>0</v>
      </c>
      <c r="AS161" s="696" t="e">
        <f t="shared" si="279"/>
        <v>#DIV/0!</v>
      </c>
      <c r="AT161" s="695">
        <f t="shared" si="320"/>
        <v>0</v>
      </c>
      <c r="AU161" s="709"/>
      <c r="AV161" s="710"/>
      <c r="AW161" s="695">
        <f t="shared" si="321"/>
        <v>0</v>
      </c>
      <c r="AX161" s="696" t="e">
        <f t="shared" si="280"/>
        <v>#DIV/0!</v>
      </c>
      <c r="AY161" s="695">
        <f t="shared" si="322"/>
        <v>0</v>
      </c>
      <c r="AZ161" s="695">
        <f t="shared" si="322"/>
        <v>0</v>
      </c>
      <c r="BA161" s="696" t="e">
        <f t="shared" si="281"/>
        <v>#DIV/0!</v>
      </c>
      <c r="BB161" s="706"/>
    </row>
    <row r="162" spans="1:54" ht="15.75" x14ac:dyDescent="0.25">
      <c r="A162" s="168" t="s">
        <v>246</v>
      </c>
      <c r="B162" s="996" t="s">
        <v>401</v>
      </c>
      <c r="C162" s="891" t="s">
        <v>269</v>
      </c>
      <c r="D162" s="180" t="s">
        <v>5</v>
      </c>
      <c r="E162" s="201">
        <f>SUM(H162,K162,N162,Q162,T162,W162,Z162,AE162,AJ162,AO162,AT162,AY162)</f>
        <v>0</v>
      </c>
      <c r="F162" s="203">
        <f>SUM(I162,L162,O162,R162,U162,X162,AC162,AH162,AM162,AR162,AW162,AZ162)</f>
        <v>0</v>
      </c>
      <c r="G162" s="205" t="e">
        <f t="shared" si="269"/>
        <v>#DIV/0!</v>
      </c>
      <c r="H162" s="295">
        <f>SUM(H165,H172)</f>
        <v>0</v>
      </c>
      <c r="I162" s="295">
        <f>SUM(I165,I172)</f>
        <v>0</v>
      </c>
      <c r="J162" s="296"/>
      <c r="K162" s="517"/>
      <c r="L162" s="517"/>
      <c r="M162" s="549" t="e">
        <f t="shared" si="271"/>
        <v>#DIV/0!</v>
      </c>
      <c r="N162" s="317"/>
      <c r="O162" s="295"/>
      <c r="P162" s="295" t="e">
        <f t="shared" si="272"/>
        <v>#DIV/0!</v>
      </c>
      <c r="Q162" s="347"/>
      <c r="R162" s="347"/>
      <c r="S162" s="347"/>
      <c r="T162" s="347"/>
      <c r="U162" s="347"/>
      <c r="V162" s="347"/>
      <c r="W162" s="347"/>
      <c r="X162" s="347"/>
      <c r="Y162" s="347"/>
      <c r="Z162" s="432"/>
      <c r="AA162" s="462"/>
      <c r="AB162" s="463"/>
      <c r="AC162" s="472"/>
      <c r="AD162" s="421"/>
      <c r="AE162" s="421"/>
      <c r="AF162" s="462"/>
      <c r="AG162" s="463"/>
      <c r="AH162" s="472"/>
      <c r="AI162" s="432"/>
      <c r="AJ162" s="421"/>
      <c r="AK162" s="462"/>
      <c r="AL162" s="463"/>
      <c r="AM162" s="472"/>
      <c r="AN162" s="464"/>
      <c r="AO162" s="237"/>
      <c r="AP162" s="237"/>
      <c r="AQ162" s="237"/>
      <c r="AR162" s="237"/>
      <c r="AS162" s="237"/>
      <c r="AT162" s="237"/>
      <c r="AU162" s="237"/>
      <c r="AV162" s="237"/>
      <c r="AW162" s="237"/>
      <c r="AX162" s="237"/>
      <c r="AY162" s="237"/>
      <c r="AZ162" s="237"/>
      <c r="BA162" s="237"/>
      <c r="BB162" s="145"/>
    </row>
    <row r="163" spans="1:54" ht="15.75" x14ac:dyDescent="0.25">
      <c r="A163" s="170"/>
      <c r="B163" s="997"/>
      <c r="C163" s="892"/>
      <c r="D163" s="174" t="s">
        <v>237</v>
      </c>
      <c r="E163" s="201">
        <f>SUM(H163,K163,N163,Q163,T163,W163,Z163,AE163,AJ163,AO163,AT163,AY163)</f>
        <v>0</v>
      </c>
      <c r="F163" s="203">
        <f>SUM(I163,L163,O163,R163,U163,X163,AC163,AH163,AM163,AR163,AW163,AZ163)</f>
        <v>0</v>
      </c>
      <c r="G163" s="205" t="e">
        <f t="shared" si="269"/>
        <v>#DIV/0!</v>
      </c>
      <c r="H163" s="295">
        <f>SUM(H168,H173)</f>
        <v>0</v>
      </c>
      <c r="I163" s="295">
        <f>SUM(I168,I173)</f>
        <v>0</v>
      </c>
      <c r="J163" s="301"/>
      <c r="K163" s="517"/>
      <c r="L163" s="517"/>
      <c r="M163" s="549" t="e">
        <f t="shared" si="271"/>
        <v>#DIV/0!</v>
      </c>
      <c r="N163" s="317"/>
      <c r="O163" s="295"/>
      <c r="P163" s="295" t="e">
        <f t="shared" si="272"/>
        <v>#DIV/0!</v>
      </c>
      <c r="Q163" s="349"/>
      <c r="R163" s="349"/>
      <c r="S163" s="349"/>
      <c r="T163" s="349"/>
      <c r="U163" s="349"/>
      <c r="V163" s="349"/>
      <c r="W163" s="349"/>
      <c r="X163" s="349"/>
      <c r="Y163" s="349"/>
      <c r="Z163" s="434"/>
      <c r="AA163" s="425"/>
      <c r="AB163" s="466"/>
      <c r="AC163" s="473"/>
      <c r="AD163" s="427"/>
      <c r="AE163" s="427"/>
      <c r="AF163" s="425"/>
      <c r="AG163" s="466"/>
      <c r="AH163" s="473"/>
      <c r="AI163" s="434"/>
      <c r="AJ163" s="427"/>
      <c r="AK163" s="425"/>
      <c r="AL163" s="466"/>
      <c r="AM163" s="473"/>
      <c r="AN163" s="474"/>
      <c r="AO163" s="238"/>
      <c r="AP163" s="238"/>
      <c r="AQ163" s="238"/>
      <c r="AR163" s="238"/>
      <c r="AS163" s="238"/>
      <c r="AT163" s="238"/>
      <c r="AU163" s="238"/>
      <c r="AV163" s="238"/>
      <c r="AW163" s="238"/>
      <c r="AX163" s="238"/>
      <c r="AY163" s="238"/>
      <c r="AZ163" s="238"/>
      <c r="BA163" s="238"/>
      <c r="BB163" s="172"/>
    </row>
    <row r="164" spans="1:54" ht="138.75" customHeight="1" x14ac:dyDescent="0.25">
      <c r="A164" s="170"/>
      <c r="B164" s="997"/>
      <c r="C164" s="892"/>
      <c r="D164" s="174" t="s">
        <v>241</v>
      </c>
      <c r="E164" s="201">
        <f>SUM(H164,K164,N164,Q164,T164,W164,Z164,AE164,AJ164,AO164,AT164,AY164)</f>
        <v>0</v>
      </c>
      <c r="F164" s="203">
        <f>SUM(I164,L164,O164,R164,U164,X164,AC164,AH164,AM164,AR164,AW164,AZ164)</f>
        <v>0</v>
      </c>
      <c r="G164" s="205" t="e">
        <f t="shared" si="269"/>
        <v>#DIV/0!</v>
      </c>
      <c r="H164" s="295">
        <f>SUM(H169,H174)</f>
        <v>0</v>
      </c>
      <c r="I164" s="295">
        <f>SUM(I169,I174)</f>
        <v>0</v>
      </c>
      <c r="J164" s="304"/>
      <c r="K164" s="295"/>
      <c r="L164" s="295"/>
      <c r="M164" s="549" t="e">
        <f t="shared" si="271"/>
        <v>#DIV/0!</v>
      </c>
      <c r="N164" s="295"/>
      <c r="O164" s="295"/>
      <c r="P164" s="295" t="e">
        <f t="shared" si="272"/>
        <v>#DIV/0!</v>
      </c>
      <c r="Q164" s="350"/>
      <c r="R164" s="350"/>
      <c r="S164" s="350"/>
      <c r="T164" s="350"/>
      <c r="U164" s="350"/>
      <c r="V164" s="350"/>
      <c r="W164" s="350"/>
      <c r="X164" s="350"/>
      <c r="Y164" s="350"/>
      <c r="Z164" s="428"/>
      <c r="AA164" s="429"/>
      <c r="AB164" s="467"/>
      <c r="AC164" s="468"/>
      <c r="AD164" s="431"/>
      <c r="AE164" s="431"/>
      <c r="AF164" s="429"/>
      <c r="AG164" s="467"/>
      <c r="AH164" s="468"/>
      <c r="AI164" s="428"/>
      <c r="AJ164" s="431"/>
      <c r="AK164" s="429"/>
      <c r="AL164" s="467"/>
      <c r="AM164" s="468"/>
      <c r="AN164" s="469"/>
      <c r="AO164" s="238"/>
      <c r="AP164" s="238"/>
      <c r="AQ164" s="238"/>
      <c r="AR164" s="238"/>
      <c r="AS164" s="238"/>
      <c r="AT164" s="238"/>
      <c r="AU164" s="238"/>
      <c r="AV164" s="238"/>
      <c r="AW164" s="238"/>
      <c r="AX164" s="238"/>
      <c r="AY164" s="238"/>
      <c r="AZ164" s="238"/>
      <c r="BA164" s="238"/>
      <c r="BB164" s="172"/>
    </row>
    <row r="165" spans="1:54" ht="34.5" hidden="1" customHeight="1" x14ac:dyDescent="0.25">
      <c r="A165" s="168" t="s">
        <v>247</v>
      </c>
      <c r="B165" s="996"/>
      <c r="C165" s="891"/>
      <c r="D165" s="180" t="s">
        <v>5</v>
      </c>
      <c r="E165" s="201">
        <f>SUM(H165,K165,N165,Q165,T165,W165,Z165,AE165,AJ165,AO165,AT165,AY165)</f>
        <v>0</v>
      </c>
      <c r="F165" s="203">
        <f>SUM(I165,L165,O165,R165,U165,X165,AC165,AH165,AM165,AR165,AW165,AZ165)</f>
        <v>281.7</v>
      </c>
      <c r="G165" s="205" t="e">
        <f t="shared" si="269"/>
        <v>#DIV/0!</v>
      </c>
      <c r="H165" s="295">
        <f>SUM(H172,H175)</f>
        <v>0</v>
      </c>
      <c r="I165" s="295">
        <f>SUM(I172,I175)</f>
        <v>0</v>
      </c>
      <c r="J165" s="296"/>
      <c r="K165" s="295">
        <f>SUM(K172,K175)</f>
        <v>0</v>
      </c>
      <c r="L165" s="295">
        <f>SUM(L172,L175)</f>
        <v>281.7</v>
      </c>
      <c r="M165" s="295"/>
      <c r="N165" s="295">
        <v>0</v>
      </c>
      <c r="O165" s="295">
        <f>SUM(O172,O175)</f>
        <v>0</v>
      </c>
      <c r="P165" s="295" t="e">
        <f t="shared" si="272"/>
        <v>#DIV/0!</v>
      </c>
      <c r="Q165" s="347"/>
      <c r="R165" s="347"/>
      <c r="S165" s="347"/>
      <c r="T165" s="347"/>
      <c r="U165" s="347"/>
      <c r="V165" s="347"/>
      <c r="W165" s="347"/>
      <c r="X165" s="347"/>
      <c r="Y165" s="347"/>
      <c r="Z165" s="432"/>
      <c r="AA165" s="462"/>
      <c r="AB165" s="463"/>
      <c r="AC165" s="472"/>
      <c r="AD165" s="421"/>
      <c r="AE165" s="421"/>
      <c r="AF165" s="462"/>
      <c r="AG165" s="463"/>
      <c r="AH165" s="472"/>
      <c r="AI165" s="432"/>
      <c r="AJ165" s="421"/>
      <c r="AK165" s="462"/>
      <c r="AL165" s="463"/>
      <c r="AM165" s="472"/>
      <c r="AN165" s="464"/>
      <c r="AO165" s="237"/>
      <c r="AP165" s="237"/>
      <c r="AQ165" s="237"/>
      <c r="AR165" s="237"/>
      <c r="AS165" s="237"/>
      <c r="AT165" s="237"/>
      <c r="AU165" s="237"/>
      <c r="AV165" s="237"/>
      <c r="AW165" s="237"/>
      <c r="AX165" s="237"/>
      <c r="AY165" s="237"/>
      <c r="AZ165" s="237"/>
      <c r="BA165" s="237"/>
      <c r="BB165" s="145"/>
    </row>
    <row r="166" spans="1:54" ht="36.75" hidden="1" customHeight="1" x14ac:dyDescent="0.25">
      <c r="A166" s="170"/>
      <c r="B166" s="997"/>
      <c r="C166" s="892"/>
      <c r="D166" s="171" t="s">
        <v>1</v>
      </c>
      <c r="E166" s="201"/>
      <c r="F166" s="203"/>
      <c r="G166" s="205"/>
      <c r="H166" s="295"/>
      <c r="I166" s="295"/>
      <c r="J166" s="299"/>
      <c r="K166" s="295"/>
      <c r="L166" s="295"/>
      <c r="M166" s="298"/>
      <c r="N166" s="295"/>
      <c r="O166" s="295"/>
      <c r="P166" s="295"/>
      <c r="Q166" s="348"/>
      <c r="R166" s="348"/>
      <c r="S166" s="348"/>
      <c r="T166" s="348"/>
      <c r="U166" s="348"/>
      <c r="V166" s="348"/>
      <c r="W166" s="348"/>
      <c r="X166" s="348"/>
      <c r="Y166" s="348"/>
      <c r="Z166" s="433"/>
      <c r="AA166" s="423"/>
      <c r="AB166" s="465"/>
      <c r="AC166" s="470"/>
      <c r="AD166" s="424"/>
      <c r="AE166" s="424"/>
      <c r="AF166" s="423"/>
      <c r="AG166" s="465"/>
      <c r="AH166" s="470"/>
      <c r="AI166" s="433"/>
      <c r="AJ166" s="424"/>
      <c r="AK166" s="423"/>
      <c r="AL166" s="465"/>
      <c r="AM166" s="470"/>
      <c r="AN166" s="471"/>
      <c r="AO166" s="238"/>
      <c r="AP166" s="238"/>
      <c r="AQ166" s="238"/>
      <c r="AR166" s="238"/>
      <c r="AS166" s="238"/>
      <c r="AT166" s="238"/>
      <c r="AU166" s="238"/>
      <c r="AV166" s="238"/>
      <c r="AW166" s="238"/>
      <c r="AX166" s="238"/>
      <c r="AY166" s="238"/>
      <c r="AZ166" s="238"/>
      <c r="BA166" s="238"/>
      <c r="BB166" s="172"/>
    </row>
    <row r="167" spans="1:54" ht="45" hidden="1" customHeight="1" x14ac:dyDescent="0.25">
      <c r="A167" s="170"/>
      <c r="B167" s="997"/>
      <c r="C167" s="892"/>
      <c r="D167" s="173" t="s">
        <v>304</v>
      </c>
      <c r="E167" s="201"/>
      <c r="F167" s="203"/>
      <c r="G167" s="205"/>
      <c r="H167" s="295"/>
      <c r="I167" s="295"/>
      <c r="J167" s="301"/>
      <c r="K167" s="295"/>
      <c r="L167" s="295"/>
      <c r="M167" s="300"/>
      <c r="N167" s="295"/>
      <c r="O167" s="295"/>
      <c r="P167" s="295"/>
      <c r="Q167" s="349"/>
      <c r="R167" s="349"/>
      <c r="S167" s="349"/>
      <c r="T167" s="349"/>
      <c r="U167" s="349"/>
      <c r="V167" s="349"/>
      <c r="W167" s="349"/>
      <c r="X167" s="349"/>
      <c r="Y167" s="349"/>
      <c r="Z167" s="434"/>
      <c r="AA167" s="425"/>
      <c r="AB167" s="466"/>
      <c r="AC167" s="473"/>
      <c r="AD167" s="427"/>
      <c r="AE167" s="427"/>
      <c r="AF167" s="425"/>
      <c r="AG167" s="466"/>
      <c r="AH167" s="473"/>
      <c r="AI167" s="434"/>
      <c r="AJ167" s="427"/>
      <c r="AK167" s="425"/>
      <c r="AL167" s="466"/>
      <c r="AM167" s="473"/>
      <c r="AN167" s="474"/>
      <c r="AO167" s="238"/>
      <c r="AP167" s="238"/>
      <c r="AQ167" s="238"/>
      <c r="AR167" s="238"/>
      <c r="AS167" s="238"/>
      <c r="AT167" s="238"/>
      <c r="AU167" s="238"/>
      <c r="AV167" s="238"/>
      <c r="AW167" s="238"/>
      <c r="AX167" s="238"/>
      <c r="AY167" s="238"/>
      <c r="AZ167" s="238"/>
      <c r="BA167" s="238"/>
      <c r="BB167" s="172"/>
    </row>
    <row r="168" spans="1:54" ht="34.5" hidden="1" customHeight="1" x14ac:dyDescent="0.25">
      <c r="A168" s="170"/>
      <c r="B168" s="997"/>
      <c r="C168" s="892"/>
      <c r="D168" s="174" t="s">
        <v>237</v>
      </c>
      <c r="E168" s="201">
        <f>SUM(H168,K168,N168,Q168,T168,W168,Z168,AE168,AJ168,AO168,AT168,AY168)</f>
        <v>0</v>
      </c>
      <c r="F168" s="203">
        <f>SUM(I168,L168,O168,R168,U168,X168,AC168,AH168,AM168,AR168,AW168,AZ168)</f>
        <v>281.7</v>
      </c>
      <c r="G168" s="205" t="e">
        <f>SUM(F168/E168*100)</f>
        <v>#DIV/0!</v>
      </c>
      <c r="H168" s="295">
        <f>SUM(H173,H176)</f>
        <v>0</v>
      </c>
      <c r="I168" s="295">
        <f>SUM(I173,I176)</f>
        <v>0</v>
      </c>
      <c r="J168" s="301"/>
      <c r="K168" s="295">
        <f>SUM(K173,K176)</f>
        <v>0</v>
      </c>
      <c r="L168" s="295">
        <f>SUM(L173,L176)</f>
        <v>281.7</v>
      </c>
      <c r="M168" s="300"/>
      <c r="N168" s="295">
        <v>0</v>
      </c>
      <c r="O168" s="295">
        <f>SUM(O173,O176)</f>
        <v>0</v>
      </c>
      <c r="P168" s="295" t="e">
        <f>SUM(O168/N168*100)</f>
        <v>#DIV/0!</v>
      </c>
      <c r="Q168" s="349"/>
      <c r="R168" s="349"/>
      <c r="S168" s="349"/>
      <c r="T168" s="349"/>
      <c r="U168" s="349"/>
      <c r="V168" s="349"/>
      <c r="W168" s="349"/>
      <c r="X168" s="349"/>
      <c r="Y168" s="349"/>
      <c r="Z168" s="434"/>
      <c r="AA168" s="425"/>
      <c r="AB168" s="466"/>
      <c r="AC168" s="473"/>
      <c r="AD168" s="427"/>
      <c r="AE168" s="427"/>
      <c r="AF168" s="425"/>
      <c r="AG168" s="466"/>
      <c r="AH168" s="473"/>
      <c r="AI168" s="434"/>
      <c r="AJ168" s="427"/>
      <c r="AK168" s="425"/>
      <c r="AL168" s="466"/>
      <c r="AM168" s="473"/>
      <c r="AN168" s="474"/>
      <c r="AO168" s="238"/>
      <c r="AP168" s="238"/>
      <c r="AQ168" s="238"/>
      <c r="AR168" s="238"/>
      <c r="AS168" s="238"/>
      <c r="AT168" s="238"/>
      <c r="AU168" s="238"/>
      <c r="AV168" s="238"/>
      <c r="AW168" s="238"/>
      <c r="AX168" s="238"/>
      <c r="AY168" s="238"/>
      <c r="AZ168" s="238"/>
      <c r="BA168" s="238"/>
      <c r="BB168" s="172"/>
    </row>
    <row r="169" spans="1:54" ht="85.5" hidden="1" customHeight="1" x14ac:dyDescent="0.25">
      <c r="A169" s="170"/>
      <c r="B169" s="997"/>
      <c r="C169" s="892"/>
      <c r="D169" s="174" t="s">
        <v>241</v>
      </c>
      <c r="E169" s="201">
        <f>SUM(H169,K169,N169,Q169,T169,W169,Z169,AE169,AJ169,AO169,AT169,AY169)</f>
        <v>0</v>
      </c>
      <c r="F169" s="203">
        <f>SUM(I169,L169,O169,R169,U169,X169,AC169,AH169,AM169,AR169,AW169,AZ169)</f>
        <v>0</v>
      </c>
      <c r="G169" s="205" t="e">
        <f>SUM(F169/E169*100)</f>
        <v>#DIV/0!</v>
      </c>
      <c r="H169" s="295">
        <f>SUM(H174,H177)</f>
        <v>0</v>
      </c>
      <c r="I169" s="295">
        <f>SUM(I174,I177)</f>
        <v>0</v>
      </c>
      <c r="J169" s="304"/>
      <c r="K169" s="295">
        <f>SUM(K174,K177)</f>
        <v>0</v>
      </c>
      <c r="L169" s="295">
        <f>SUM(L174,L177)</f>
        <v>0</v>
      </c>
      <c r="M169" s="303"/>
      <c r="N169" s="295">
        <f>SUM(N174,N177)</f>
        <v>0</v>
      </c>
      <c r="O169" s="295">
        <f>SUM(O174,O177)</f>
        <v>0</v>
      </c>
      <c r="P169" s="295" t="e">
        <f>SUM(O169/N169*100)</f>
        <v>#DIV/0!</v>
      </c>
      <c r="Q169" s="350"/>
      <c r="R169" s="350"/>
      <c r="S169" s="350"/>
      <c r="T169" s="350"/>
      <c r="U169" s="350"/>
      <c r="V169" s="350"/>
      <c r="W169" s="350"/>
      <c r="X169" s="350"/>
      <c r="Y169" s="350"/>
      <c r="Z169" s="428"/>
      <c r="AA169" s="429"/>
      <c r="AB169" s="467"/>
      <c r="AC169" s="468"/>
      <c r="AD169" s="431"/>
      <c r="AE169" s="431"/>
      <c r="AF169" s="429"/>
      <c r="AG169" s="467"/>
      <c r="AH169" s="468"/>
      <c r="AI169" s="428"/>
      <c r="AJ169" s="431"/>
      <c r="AK169" s="429"/>
      <c r="AL169" s="467"/>
      <c r="AM169" s="468"/>
      <c r="AN169" s="469"/>
      <c r="AO169" s="238"/>
      <c r="AP169" s="238"/>
      <c r="AQ169" s="238"/>
      <c r="AR169" s="238"/>
      <c r="AS169" s="238"/>
      <c r="AT169" s="238"/>
      <c r="AU169" s="238"/>
      <c r="AV169" s="238"/>
      <c r="AW169" s="238"/>
      <c r="AX169" s="238"/>
      <c r="AY169" s="238"/>
      <c r="AZ169" s="238"/>
      <c r="BA169" s="238"/>
      <c r="BB169" s="172"/>
    </row>
    <row r="170" spans="1:54" ht="22.5" hidden="1" customHeight="1" x14ac:dyDescent="0.25">
      <c r="A170" s="170"/>
      <c r="B170" s="997"/>
      <c r="C170" s="892"/>
      <c r="D170" s="174" t="s">
        <v>238</v>
      </c>
      <c r="E170" s="191"/>
      <c r="F170" s="191"/>
      <c r="G170" s="190"/>
      <c r="H170" s="303"/>
      <c r="I170" s="303"/>
      <c r="J170" s="304"/>
      <c r="K170" s="303"/>
      <c r="L170" s="303"/>
      <c r="M170" s="303"/>
      <c r="N170" s="303"/>
      <c r="O170" s="303"/>
      <c r="P170" s="303"/>
      <c r="Q170" s="350"/>
      <c r="R170" s="350"/>
      <c r="S170" s="350"/>
      <c r="T170" s="350"/>
      <c r="U170" s="350"/>
      <c r="V170" s="350"/>
      <c r="W170" s="350"/>
      <c r="X170" s="350"/>
      <c r="Y170" s="350"/>
      <c r="Z170" s="428"/>
      <c r="AA170" s="429"/>
      <c r="AB170" s="467"/>
      <c r="AC170" s="468"/>
      <c r="AD170" s="431"/>
      <c r="AE170" s="431"/>
      <c r="AF170" s="429"/>
      <c r="AG170" s="467"/>
      <c r="AH170" s="468"/>
      <c r="AI170" s="428"/>
      <c r="AJ170" s="431"/>
      <c r="AK170" s="429"/>
      <c r="AL170" s="467"/>
      <c r="AM170" s="468"/>
      <c r="AN170" s="469"/>
      <c r="AO170" s="238"/>
      <c r="AP170" s="238"/>
      <c r="AQ170" s="238"/>
      <c r="AR170" s="238"/>
      <c r="AS170" s="238"/>
      <c r="AT170" s="238"/>
      <c r="AU170" s="238"/>
      <c r="AV170" s="238"/>
      <c r="AW170" s="238"/>
      <c r="AX170" s="238"/>
      <c r="AY170" s="238"/>
      <c r="AZ170" s="238"/>
      <c r="BA170" s="238"/>
      <c r="BB170" s="172"/>
    </row>
    <row r="171" spans="1:54" ht="54" hidden="1" customHeight="1" x14ac:dyDescent="0.25">
      <c r="A171" s="175"/>
      <c r="B171" s="1021"/>
      <c r="C171" s="898"/>
      <c r="D171" s="176" t="s">
        <v>6</v>
      </c>
      <c r="E171" s="188"/>
      <c r="F171" s="188"/>
      <c r="G171" s="189"/>
      <c r="H171" s="298"/>
      <c r="I171" s="298"/>
      <c r="J171" s="299"/>
      <c r="K171" s="298"/>
      <c r="L171" s="298"/>
      <c r="M171" s="298"/>
      <c r="N171" s="298"/>
      <c r="O171" s="298"/>
      <c r="P171" s="298"/>
      <c r="Q171" s="348"/>
      <c r="R171" s="348"/>
      <c r="S171" s="348"/>
      <c r="T171" s="348"/>
      <c r="U171" s="348"/>
      <c r="V171" s="348"/>
      <c r="W171" s="348"/>
      <c r="X171" s="348"/>
      <c r="Y171" s="348"/>
      <c r="Z171" s="433"/>
      <c r="AA171" s="423"/>
      <c r="AB171" s="465"/>
      <c r="AC171" s="470"/>
      <c r="AD171" s="424"/>
      <c r="AE171" s="424"/>
      <c r="AF171" s="423"/>
      <c r="AG171" s="465"/>
      <c r="AH171" s="470"/>
      <c r="AI171" s="433"/>
      <c r="AJ171" s="424"/>
      <c r="AK171" s="423"/>
      <c r="AL171" s="465"/>
      <c r="AM171" s="470"/>
      <c r="AN171" s="471"/>
      <c r="AO171" s="238"/>
      <c r="AP171" s="238"/>
      <c r="AQ171" s="238"/>
      <c r="AR171" s="238"/>
      <c r="AS171" s="238"/>
      <c r="AT171" s="238"/>
      <c r="AU171" s="238"/>
      <c r="AV171" s="238"/>
      <c r="AW171" s="238"/>
      <c r="AX171" s="238"/>
      <c r="AY171" s="238"/>
      <c r="AZ171" s="238"/>
      <c r="BA171" s="238"/>
      <c r="BB171" s="177"/>
    </row>
    <row r="172" spans="1:54" s="700" customFormat="1" ht="22.5" customHeight="1" x14ac:dyDescent="0.25">
      <c r="A172" s="729" t="s">
        <v>286</v>
      </c>
      <c r="B172" s="992" t="s">
        <v>404</v>
      </c>
      <c r="C172" s="994" t="s">
        <v>344</v>
      </c>
      <c r="D172" s="724" t="s">
        <v>5</v>
      </c>
      <c r="E172" s="725">
        <f t="shared" ref="E172:E192" si="327">SUM(H172,K172,N172,Q172,T172,W172,Z172,AE172,AJ172,AO172,AT172,AY172)</f>
        <v>281.7</v>
      </c>
      <c r="F172" s="730">
        <f t="shared" ref="F172:F192" si="328">SUM(I172,L172,O172,R172,U172,X172,AC172,AH172,AM172,AR172,AW172,AZ172)</f>
        <v>281.7</v>
      </c>
      <c r="G172" s="726">
        <f t="shared" ref="G172:G192" si="329">SUM(F172/E172*100)</f>
        <v>100</v>
      </c>
      <c r="H172" s="711">
        <f t="shared" ref="H172:I174" si="330">SUM(H175,H178)</f>
        <v>0</v>
      </c>
      <c r="I172" s="711">
        <f t="shared" si="330"/>
        <v>0</v>
      </c>
      <c r="J172" s="712" t="e">
        <f>SUM(I172/H172*100)</f>
        <v>#DIV/0!</v>
      </c>
      <c r="K172" s="711">
        <f t="shared" ref="K172:L174" si="331">SUM(K175,K178)</f>
        <v>0</v>
      </c>
      <c r="L172" s="711">
        <f t="shared" si="331"/>
        <v>281.7</v>
      </c>
      <c r="M172" s="712" t="e">
        <f>SUM(L172/K172*100)</f>
        <v>#DIV/0!</v>
      </c>
      <c r="N172" s="711">
        <f t="shared" ref="N172:O174" si="332">SUM(N175,N178)</f>
        <v>0</v>
      </c>
      <c r="O172" s="711">
        <f t="shared" si="332"/>
        <v>0</v>
      </c>
      <c r="P172" s="712" t="e">
        <f>SUM(O172/N172*100)</f>
        <v>#DIV/0!</v>
      </c>
      <c r="Q172" s="713">
        <f t="shared" ref="Q172:R174" si="333">SUM(Q175,Q178)</f>
        <v>281.7</v>
      </c>
      <c r="R172" s="713">
        <f t="shared" si="333"/>
        <v>0</v>
      </c>
      <c r="S172" s="714">
        <f>SUM(R172/Q172*100)</f>
        <v>0</v>
      </c>
      <c r="T172" s="713">
        <f t="shared" ref="T172:U174" si="334">SUM(T175,T178)</f>
        <v>0</v>
      </c>
      <c r="U172" s="713">
        <f t="shared" si="334"/>
        <v>0</v>
      </c>
      <c r="V172" s="714" t="e">
        <f>SUM(U172/T172*100)</f>
        <v>#DIV/0!</v>
      </c>
      <c r="W172" s="713">
        <f t="shared" ref="W172:X174" si="335">SUM(W175,W178)</f>
        <v>0</v>
      </c>
      <c r="X172" s="713">
        <f t="shared" si="335"/>
        <v>0</v>
      </c>
      <c r="Y172" s="714" t="e">
        <f>SUM(X172/W172*100)</f>
        <v>#DIV/0!</v>
      </c>
      <c r="Z172" s="715">
        <f>SUM(Z175,Z178)</f>
        <v>0</v>
      </c>
      <c r="AA172" s="691"/>
      <c r="AB172" s="692"/>
      <c r="AC172" s="715">
        <f>SUM(AC175,AC178)</f>
        <v>0</v>
      </c>
      <c r="AD172" s="693" t="e">
        <f>SUM(AC172/Z172*100)</f>
        <v>#DIV/0!</v>
      </c>
      <c r="AE172" s="715">
        <f>SUM(AE175,AE178)</f>
        <v>0</v>
      </c>
      <c r="AF172" s="691"/>
      <c r="AG172" s="692"/>
      <c r="AH172" s="715">
        <f>SUM(AH175,AH178)</f>
        <v>0</v>
      </c>
      <c r="AI172" s="693" t="e">
        <f>SUM(AH172/AE172*100)</f>
        <v>#DIV/0!</v>
      </c>
      <c r="AJ172" s="715">
        <f>SUM(AJ175,AJ178)</f>
        <v>0</v>
      </c>
      <c r="AK172" s="691"/>
      <c r="AL172" s="692"/>
      <c r="AM172" s="715">
        <f>SUM(AM175,AM178)</f>
        <v>0</v>
      </c>
      <c r="AN172" s="693" t="e">
        <f>SUM(AM172/AJ172*100)</f>
        <v>#DIV/0!</v>
      </c>
      <c r="AO172" s="696">
        <f>SUM(AO175,AO178)</f>
        <v>0</v>
      </c>
      <c r="AP172" s="696"/>
      <c r="AQ172" s="696"/>
      <c r="AR172" s="696">
        <f>SUM(AR175,AR178)</f>
        <v>0</v>
      </c>
      <c r="AS172" s="716" t="e">
        <f>SUM(AR172/AO172*100)</f>
        <v>#DIV/0!</v>
      </c>
      <c r="AT172" s="696">
        <f>SUM(AT175,AT178)</f>
        <v>0</v>
      </c>
      <c r="AU172" s="696"/>
      <c r="AV172" s="696"/>
      <c r="AW172" s="696">
        <f>SUM(AW175,AW178)</f>
        <v>0</v>
      </c>
      <c r="AX172" s="716" t="e">
        <f>SUM(AW172/AT172*100)</f>
        <v>#DIV/0!</v>
      </c>
      <c r="AY172" s="696">
        <f t="shared" ref="AY172:AZ174" si="336">SUM(AY175,AY178)</f>
        <v>0</v>
      </c>
      <c r="AZ172" s="696">
        <f t="shared" si="336"/>
        <v>0</v>
      </c>
      <c r="BA172" s="716" t="e">
        <f>SUM(AZ172/AW172*100)</f>
        <v>#DIV/0!</v>
      </c>
      <c r="BB172" s="699"/>
    </row>
    <row r="173" spans="1:54" s="700" customFormat="1" ht="22.5" customHeight="1" x14ac:dyDescent="0.25">
      <c r="A173" s="727"/>
      <c r="B173" s="993"/>
      <c r="C173" s="995"/>
      <c r="D173" s="728" t="s">
        <v>237</v>
      </c>
      <c r="E173" s="725">
        <f t="shared" si="327"/>
        <v>281.7</v>
      </c>
      <c r="F173" s="730">
        <f t="shared" si="328"/>
        <v>281.7</v>
      </c>
      <c r="G173" s="726">
        <f t="shared" si="329"/>
        <v>100</v>
      </c>
      <c r="H173" s="711">
        <f t="shared" si="330"/>
        <v>0</v>
      </c>
      <c r="I173" s="711">
        <f t="shared" si="330"/>
        <v>0</v>
      </c>
      <c r="J173" s="712" t="e">
        <f>SUM(I173/H173*100)</f>
        <v>#DIV/0!</v>
      </c>
      <c r="K173" s="711">
        <f t="shared" si="331"/>
        <v>0</v>
      </c>
      <c r="L173" s="711">
        <f t="shared" si="331"/>
        <v>281.7</v>
      </c>
      <c r="M173" s="712" t="e">
        <f>SUM(L173/K173*100)</f>
        <v>#DIV/0!</v>
      </c>
      <c r="N173" s="711">
        <f t="shared" si="332"/>
        <v>0</v>
      </c>
      <c r="O173" s="711">
        <f t="shared" si="332"/>
        <v>0</v>
      </c>
      <c r="P173" s="712" t="e">
        <f>SUM(O173/N173*100)</f>
        <v>#DIV/0!</v>
      </c>
      <c r="Q173" s="713">
        <f t="shared" si="333"/>
        <v>281.7</v>
      </c>
      <c r="R173" s="713">
        <f t="shared" si="333"/>
        <v>0</v>
      </c>
      <c r="S173" s="714">
        <f>SUM(R173/Q173*100)</f>
        <v>0</v>
      </c>
      <c r="T173" s="713">
        <f t="shared" si="334"/>
        <v>0</v>
      </c>
      <c r="U173" s="713">
        <f t="shared" si="334"/>
        <v>0</v>
      </c>
      <c r="V173" s="714" t="e">
        <f>SUM(U173/T173*100)</f>
        <v>#DIV/0!</v>
      </c>
      <c r="W173" s="713">
        <f t="shared" si="335"/>
        <v>0</v>
      </c>
      <c r="X173" s="713">
        <f t="shared" si="335"/>
        <v>0</v>
      </c>
      <c r="Y173" s="714" t="e">
        <f>SUM(X173/W173*100)</f>
        <v>#DIV/0!</v>
      </c>
      <c r="Z173" s="715">
        <f>SUM(Z176,Z179)</f>
        <v>0</v>
      </c>
      <c r="AA173" s="701"/>
      <c r="AB173" s="702"/>
      <c r="AC173" s="715">
        <f>SUM(AC176,AC179)</f>
        <v>0</v>
      </c>
      <c r="AD173" s="693" t="e">
        <f>SUM(AC173/Z173*100)</f>
        <v>#DIV/0!</v>
      </c>
      <c r="AE173" s="715">
        <f>SUM(AE176,AE179)</f>
        <v>0</v>
      </c>
      <c r="AF173" s="701"/>
      <c r="AG173" s="702"/>
      <c r="AH173" s="715">
        <f>SUM(AH176,AH179)</f>
        <v>0</v>
      </c>
      <c r="AI173" s="693" t="e">
        <f>SUM(AH173/AE173*100)</f>
        <v>#DIV/0!</v>
      </c>
      <c r="AJ173" s="715">
        <f>SUM(AJ176,AJ179)</f>
        <v>0</v>
      </c>
      <c r="AK173" s="701"/>
      <c r="AL173" s="702"/>
      <c r="AM173" s="715">
        <f>SUM(AM176,AM179)</f>
        <v>0</v>
      </c>
      <c r="AN173" s="693" t="e">
        <f>SUM(AM173/AJ173*100)</f>
        <v>#DIV/0!</v>
      </c>
      <c r="AO173" s="696">
        <f>SUM(AO176,AO179)</f>
        <v>0</v>
      </c>
      <c r="AP173" s="703"/>
      <c r="AQ173" s="703"/>
      <c r="AR173" s="696">
        <f>SUM(AR176,AR179)</f>
        <v>0</v>
      </c>
      <c r="AS173" s="716" t="e">
        <f>SUM(AR173/AO173*100)</f>
        <v>#DIV/0!</v>
      </c>
      <c r="AT173" s="696">
        <f>SUM(AT176,AT179)</f>
        <v>0</v>
      </c>
      <c r="AU173" s="703"/>
      <c r="AV173" s="703"/>
      <c r="AW173" s="696">
        <f>SUM(AW176,AW179)</f>
        <v>0</v>
      </c>
      <c r="AX173" s="716" t="e">
        <f>SUM(AW173/AT173*100)</f>
        <v>#DIV/0!</v>
      </c>
      <c r="AY173" s="696">
        <f t="shared" si="336"/>
        <v>0</v>
      </c>
      <c r="AZ173" s="696">
        <f t="shared" si="336"/>
        <v>0</v>
      </c>
      <c r="BA173" s="716" t="e">
        <f>SUM(AZ173/AW173*100)</f>
        <v>#DIV/0!</v>
      </c>
      <c r="BB173" s="706"/>
    </row>
    <row r="174" spans="1:54" s="700" customFormat="1" ht="85.5" customHeight="1" x14ac:dyDescent="0.25">
      <c r="A174" s="727"/>
      <c r="B174" s="993"/>
      <c r="C174" s="995"/>
      <c r="D174" s="728" t="s">
        <v>241</v>
      </c>
      <c r="E174" s="725">
        <f t="shared" si="327"/>
        <v>0</v>
      </c>
      <c r="F174" s="730">
        <f t="shared" si="328"/>
        <v>0</v>
      </c>
      <c r="G174" s="726" t="e">
        <f t="shared" si="329"/>
        <v>#DIV/0!</v>
      </c>
      <c r="H174" s="711">
        <f t="shared" si="330"/>
        <v>0</v>
      </c>
      <c r="I174" s="711">
        <f t="shared" si="330"/>
        <v>0</v>
      </c>
      <c r="J174" s="712" t="e">
        <f>SUM(I174/H174*100)</f>
        <v>#DIV/0!</v>
      </c>
      <c r="K174" s="711">
        <f t="shared" si="331"/>
        <v>0</v>
      </c>
      <c r="L174" s="711">
        <f t="shared" si="331"/>
        <v>0</v>
      </c>
      <c r="M174" s="712" t="e">
        <f>SUM(L174/K174*100)</f>
        <v>#DIV/0!</v>
      </c>
      <c r="N174" s="711">
        <f t="shared" si="332"/>
        <v>0</v>
      </c>
      <c r="O174" s="711">
        <f t="shared" si="332"/>
        <v>0</v>
      </c>
      <c r="P174" s="712" t="e">
        <f>SUM(O174/N174*100)</f>
        <v>#DIV/0!</v>
      </c>
      <c r="Q174" s="713">
        <f t="shared" si="333"/>
        <v>0</v>
      </c>
      <c r="R174" s="713">
        <f t="shared" si="333"/>
        <v>0</v>
      </c>
      <c r="S174" s="714" t="e">
        <f>SUM(R174/Q174*100)</f>
        <v>#DIV/0!</v>
      </c>
      <c r="T174" s="713">
        <f t="shared" si="334"/>
        <v>0</v>
      </c>
      <c r="U174" s="713">
        <f t="shared" si="334"/>
        <v>0</v>
      </c>
      <c r="V174" s="714" t="e">
        <f>SUM(U174/T174*100)</f>
        <v>#DIV/0!</v>
      </c>
      <c r="W174" s="713">
        <f t="shared" si="335"/>
        <v>0</v>
      </c>
      <c r="X174" s="713">
        <f t="shared" si="335"/>
        <v>0</v>
      </c>
      <c r="Y174" s="714" t="e">
        <f>SUM(X174/W174*100)</f>
        <v>#DIV/0!</v>
      </c>
      <c r="Z174" s="715">
        <f>SUM(Z177,Z180)</f>
        <v>0</v>
      </c>
      <c r="AA174" s="707"/>
      <c r="AB174" s="708"/>
      <c r="AC174" s="715">
        <f>SUM(AC177,AC180)</f>
        <v>0</v>
      </c>
      <c r="AD174" s="693" t="e">
        <f>SUM(AC174/Z174*100)</f>
        <v>#DIV/0!</v>
      </c>
      <c r="AE174" s="715">
        <f>SUM(AE177,AE180)</f>
        <v>0</v>
      </c>
      <c r="AF174" s="707"/>
      <c r="AG174" s="708"/>
      <c r="AH174" s="715">
        <f>SUM(AH177,AH180)</f>
        <v>0</v>
      </c>
      <c r="AI174" s="693" t="e">
        <f>SUM(AH174/AE174*100)</f>
        <v>#DIV/0!</v>
      </c>
      <c r="AJ174" s="715">
        <f>SUM(AJ177,AJ180)</f>
        <v>0</v>
      </c>
      <c r="AK174" s="707"/>
      <c r="AL174" s="708"/>
      <c r="AM174" s="715">
        <f>SUM(AM177,AM180)</f>
        <v>0</v>
      </c>
      <c r="AN174" s="693" t="e">
        <f>SUM(AM174/AJ174*100)</f>
        <v>#DIV/0!</v>
      </c>
      <c r="AO174" s="696">
        <f>SUM(AO177,AO180)</f>
        <v>0</v>
      </c>
      <c r="AP174" s="703"/>
      <c r="AQ174" s="703"/>
      <c r="AR174" s="696">
        <f>SUM(AR177,AR180)</f>
        <v>0</v>
      </c>
      <c r="AS174" s="716" t="e">
        <f>SUM(AR174/AO174*100)</f>
        <v>#DIV/0!</v>
      </c>
      <c r="AT174" s="696">
        <f>SUM(AT177,AT180)</f>
        <v>0</v>
      </c>
      <c r="AU174" s="703"/>
      <c r="AV174" s="703"/>
      <c r="AW174" s="696">
        <f>SUM(AW177,AW180)</f>
        <v>0</v>
      </c>
      <c r="AX174" s="716" t="e">
        <f>SUM(AW174/AT174*100)</f>
        <v>#DIV/0!</v>
      </c>
      <c r="AY174" s="696">
        <f t="shared" si="336"/>
        <v>0</v>
      </c>
      <c r="AZ174" s="696">
        <f t="shared" si="336"/>
        <v>0</v>
      </c>
      <c r="BA174" s="716" t="e">
        <f>SUM(AZ174/AW174*100)</f>
        <v>#DIV/0!</v>
      </c>
      <c r="BB174" s="706"/>
    </row>
    <row r="175" spans="1:54" ht="22.5" customHeight="1" x14ac:dyDescent="0.25">
      <c r="A175" s="721" t="s">
        <v>287</v>
      </c>
      <c r="B175" s="996" t="s">
        <v>351</v>
      </c>
      <c r="C175" s="891" t="s">
        <v>344</v>
      </c>
      <c r="D175" s="180" t="s">
        <v>5</v>
      </c>
      <c r="E175" s="201">
        <f t="shared" si="327"/>
        <v>0</v>
      </c>
      <c r="F175" s="203">
        <f t="shared" si="328"/>
        <v>0</v>
      </c>
      <c r="G175" s="205" t="e">
        <f t="shared" si="329"/>
        <v>#DIV/0!</v>
      </c>
      <c r="H175" s="295"/>
      <c r="I175" s="295"/>
      <c r="J175" s="296"/>
      <c r="K175" s="295"/>
      <c r="L175" s="295"/>
      <c r="M175" s="295"/>
      <c r="N175" s="295"/>
      <c r="O175" s="295"/>
      <c r="P175" s="295"/>
      <c r="Q175" s="354"/>
      <c r="R175" s="354"/>
      <c r="S175" s="355" t="e">
        <f>SUM(R175/Q175*100)</f>
        <v>#DIV/0!</v>
      </c>
      <c r="T175" s="347"/>
      <c r="U175" s="347"/>
      <c r="V175" s="347"/>
      <c r="W175" s="347"/>
      <c r="X175" s="347"/>
      <c r="Y175" s="347"/>
      <c r="Z175" s="478"/>
      <c r="AA175" s="505"/>
      <c r="AB175" s="506"/>
      <c r="AC175" s="507"/>
      <c r="AD175" s="421"/>
      <c r="AE175" s="421"/>
      <c r="AF175" s="462"/>
      <c r="AG175" s="463"/>
      <c r="AH175" s="472"/>
      <c r="AI175" s="432"/>
      <c r="AJ175" s="421"/>
      <c r="AK175" s="462"/>
      <c r="AL175" s="463"/>
      <c r="AM175" s="472"/>
      <c r="AN175" s="464"/>
      <c r="AO175" s="237"/>
      <c r="AP175" s="237"/>
      <c r="AQ175" s="237"/>
      <c r="AR175" s="237"/>
      <c r="AS175" s="237"/>
      <c r="AT175" s="237"/>
      <c r="AU175" s="237"/>
      <c r="AV175" s="237"/>
      <c r="AW175" s="237"/>
      <c r="AX175" s="237"/>
      <c r="AY175" s="237"/>
      <c r="AZ175" s="237"/>
      <c r="BA175" s="237"/>
      <c r="BB175" s="145"/>
    </row>
    <row r="176" spans="1:54" ht="22.5" customHeight="1" x14ac:dyDescent="0.25">
      <c r="A176" s="170"/>
      <c r="B176" s="997"/>
      <c r="C176" s="892"/>
      <c r="D176" s="174" t="s">
        <v>237</v>
      </c>
      <c r="E176" s="201">
        <f t="shared" si="327"/>
        <v>0</v>
      </c>
      <c r="F176" s="203">
        <f t="shared" si="328"/>
        <v>0</v>
      </c>
      <c r="G176" s="205" t="e">
        <f t="shared" si="329"/>
        <v>#DIV/0!</v>
      </c>
      <c r="H176" s="300"/>
      <c r="I176" s="300"/>
      <c r="J176" s="301"/>
      <c r="K176" s="300"/>
      <c r="L176" s="300"/>
      <c r="M176" s="300"/>
      <c r="N176" s="300"/>
      <c r="O176" s="300"/>
      <c r="P176" s="300"/>
      <c r="Q176" s="515"/>
      <c r="R176" s="515"/>
      <c r="S176" s="355" t="e">
        <f>SUM(R176/Q176*100)</f>
        <v>#DIV/0!</v>
      </c>
      <c r="T176" s="349"/>
      <c r="U176" s="349"/>
      <c r="V176" s="349"/>
      <c r="W176" s="349"/>
      <c r="X176" s="349"/>
      <c r="Y176" s="349"/>
      <c r="Z176" s="494"/>
      <c r="AA176" s="508"/>
      <c r="AB176" s="509"/>
      <c r="AC176" s="510"/>
      <c r="AD176" s="427"/>
      <c r="AE176" s="427"/>
      <c r="AF176" s="425"/>
      <c r="AG176" s="466"/>
      <c r="AH176" s="473"/>
      <c r="AI176" s="434"/>
      <c r="AJ176" s="427"/>
      <c r="AK176" s="425"/>
      <c r="AL176" s="466"/>
      <c r="AM176" s="473"/>
      <c r="AN176" s="474"/>
      <c r="AO176" s="238"/>
      <c r="AP176" s="238"/>
      <c r="AQ176" s="238"/>
      <c r="AR176" s="238"/>
      <c r="AS176" s="238"/>
      <c r="AT176" s="238"/>
      <c r="AU176" s="238"/>
      <c r="AV176" s="238"/>
      <c r="AW176" s="238"/>
      <c r="AX176" s="238"/>
      <c r="AY176" s="238"/>
      <c r="AZ176" s="238"/>
      <c r="BA176" s="238"/>
      <c r="BB176" s="172"/>
    </row>
    <row r="177" spans="1:54" ht="104.25" customHeight="1" x14ac:dyDescent="0.25">
      <c r="A177" s="170"/>
      <c r="B177" s="997"/>
      <c r="C177" s="892"/>
      <c r="D177" s="174" t="s">
        <v>241</v>
      </c>
      <c r="E177" s="201">
        <f t="shared" si="327"/>
        <v>0</v>
      </c>
      <c r="F177" s="203">
        <f t="shared" si="328"/>
        <v>0</v>
      </c>
      <c r="G177" s="205" t="e">
        <f t="shared" si="329"/>
        <v>#DIV/0!</v>
      </c>
      <c r="H177" s="303"/>
      <c r="I177" s="303"/>
      <c r="J177" s="304"/>
      <c r="K177" s="303"/>
      <c r="L177" s="303"/>
      <c r="M177" s="303"/>
      <c r="N177" s="303"/>
      <c r="O177" s="303"/>
      <c r="P177" s="303"/>
      <c r="Q177" s="350"/>
      <c r="R177" s="350"/>
      <c r="S177" s="350"/>
      <c r="T177" s="350"/>
      <c r="U177" s="350"/>
      <c r="V177" s="350"/>
      <c r="W177" s="350"/>
      <c r="X177" s="350"/>
      <c r="Y177" s="350"/>
      <c r="Z177" s="428"/>
      <c r="AA177" s="429"/>
      <c r="AB177" s="467"/>
      <c r="AC177" s="468"/>
      <c r="AD177" s="431"/>
      <c r="AE177" s="431"/>
      <c r="AF177" s="429"/>
      <c r="AG177" s="467"/>
      <c r="AH177" s="468"/>
      <c r="AI177" s="428"/>
      <c r="AJ177" s="431"/>
      <c r="AK177" s="429"/>
      <c r="AL177" s="467"/>
      <c r="AM177" s="468"/>
      <c r="AN177" s="469"/>
      <c r="AO177" s="238"/>
      <c r="AP177" s="238"/>
      <c r="AQ177" s="238"/>
      <c r="AR177" s="238"/>
      <c r="AS177" s="238"/>
      <c r="AT177" s="238"/>
      <c r="AU177" s="238"/>
      <c r="AV177" s="238"/>
      <c r="AW177" s="238"/>
      <c r="AX177" s="238"/>
      <c r="AY177" s="238"/>
      <c r="AZ177" s="238"/>
      <c r="BA177" s="238"/>
      <c r="BB177" s="172"/>
    </row>
    <row r="178" spans="1:54" ht="22.5" customHeight="1" x14ac:dyDescent="0.25">
      <c r="A178" s="721" t="s">
        <v>345</v>
      </c>
      <c r="B178" s="996" t="s">
        <v>402</v>
      </c>
      <c r="C178" s="891" t="s">
        <v>344</v>
      </c>
      <c r="D178" s="180" t="s">
        <v>5</v>
      </c>
      <c r="E178" s="201">
        <f t="shared" si="327"/>
        <v>281.7</v>
      </c>
      <c r="F178" s="203">
        <f t="shared" si="328"/>
        <v>281.7</v>
      </c>
      <c r="G178" s="205">
        <f t="shared" si="329"/>
        <v>100</v>
      </c>
      <c r="H178" s="295"/>
      <c r="I178" s="295"/>
      <c r="J178" s="296"/>
      <c r="K178" s="298">
        <v>0</v>
      </c>
      <c r="L178" s="298">
        <v>281.7</v>
      </c>
      <c r="M178" s="549" t="e">
        <f t="shared" ref="M178:M179" si="337">SUM(L178/K178*100)</f>
        <v>#DIV/0!</v>
      </c>
      <c r="N178" s="295"/>
      <c r="O178" s="295"/>
      <c r="P178" s="295"/>
      <c r="Q178" s="347">
        <v>281.7</v>
      </c>
      <c r="R178" s="347"/>
      <c r="S178" s="347">
        <f>SUM(R178/Q178*100)</f>
        <v>0</v>
      </c>
      <c r="T178" s="354"/>
      <c r="U178" s="354"/>
      <c r="V178" s="347" t="e">
        <f>SUM(U178/T178*100)</f>
        <v>#DIV/0!</v>
      </c>
      <c r="W178" s="347"/>
      <c r="X178" s="347"/>
      <c r="Y178" s="347"/>
      <c r="Z178" s="478"/>
      <c r="AA178" s="505"/>
      <c r="AB178" s="506"/>
      <c r="AC178" s="507"/>
      <c r="AD178" s="421"/>
      <c r="AE178" s="421"/>
      <c r="AF178" s="462"/>
      <c r="AG178" s="463"/>
      <c r="AH178" s="472"/>
      <c r="AI178" s="432"/>
      <c r="AJ178" s="475"/>
      <c r="AK178" s="462"/>
      <c r="AL178" s="463"/>
      <c r="AM178" s="472"/>
      <c r="AN178" s="464"/>
      <c r="AO178" s="237"/>
      <c r="AP178" s="237"/>
      <c r="AQ178" s="237"/>
      <c r="AR178" s="237"/>
      <c r="AS178" s="237"/>
      <c r="AT178" s="237"/>
      <c r="AU178" s="237"/>
      <c r="AV178" s="237"/>
      <c r="AW178" s="237"/>
      <c r="AX178" s="237"/>
      <c r="AY178" s="237"/>
      <c r="AZ178" s="237"/>
      <c r="BA178" s="237"/>
      <c r="BB178" s="502"/>
    </row>
    <row r="179" spans="1:54" ht="22.5" customHeight="1" x14ac:dyDescent="0.25">
      <c r="A179" s="170"/>
      <c r="B179" s="997"/>
      <c r="C179" s="892"/>
      <c r="D179" s="504" t="s">
        <v>237</v>
      </c>
      <c r="E179" s="201">
        <f t="shared" si="327"/>
        <v>281.7</v>
      </c>
      <c r="F179" s="203">
        <f t="shared" si="328"/>
        <v>281.7</v>
      </c>
      <c r="G179" s="205">
        <f t="shared" si="329"/>
        <v>100</v>
      </c>
      <c r="H179" s="300"/>
      <c r="I179" s="300"/>
      <c r="J179" s="301"/>
      <c r="K179" s="300">
        <v>0</v>
      </c>
      <c r="L179" s="300">
        <v>281.7</v>
      </c>
      <c r="M179" s="549" t="e">
        <f t="shared" si="337"/>
        <v>#DIV/0!</v>
      </c>
      <c r="N179" s="300"/>
      <c r="O179" s="300"/>
      <c r="P179" s="300"/>
      <c r="Q179" s="813">
        <v>281.7</v>
      </c>
      <c r="R179" s="349"/>
      <c r="S179" s="347">
        <f t="shared" ref="S179" si="338">SUM(R179/Q179*100)</f>
        <v>0</v>
      </c>
      <c r="T179" s="515"/>
      <c r="U179" s="515"/>
      <c r="V179" s="347" t="e">
        <f t="shared" ref="V179" si="339">SUM(U179/T179*100)</f>
        <v>#DIV/0!</v>
      </c>
      <c r="W179" s="349"/>
      <c r="X179" s="349"/>
      <c r="Y179" s="349"/>
      <c r="Z179" s="494"/>
      <c r="AA179" s="508"/>
      <c r="AB179" s="509"/>
      <c r="AC179" s="510"/>
      <c r="AD179" s="427"/>
      <c r="AE179" s="427"/>
      <c r="AF179" s="425"/>
      <c r="AG179" s="466"/>
      <c r="AH179" s="473"/>
      <c r="AI179" s="434"/>
      <c r="AJ179" s="477"/>
      <c r="AK179" s="425"/>
      <c r="AL179" s="466"/>
      <c r="AM179" s="473"/>
      <c r="AN179" s="474"/>
      <c r="AO179" s="238"/>
      <c r="AP179" s="238"/>
      <c r="AQ179" s="238"/>
      <c r="AR179" s="238"/>
      <c r="AS179" s="238"/>
      <c r="AT179" s="238"/>
      <c r="AU179" s="238"/>
      <c r="AV179" s="238"/>
      <c r="AW179" s="238"/>
      <c r="AX179" s="238"/>
      <c r="AY179" s="238"/>
      <c r="AZ179" s="238"/>
      <c r="BA179" s="238"/>
      <c r="BB179" s="503"/>
    </row>
    <row r="180" spans="1:54" ht="85.5" customHeight="1" x14ac:dyDescent="0.25">
      <c r="A180" s="170"/>
      <c r="B180" s="997"/>
      <c r="C180" s="892"/>
      <c r="D180" s="504" t="s">
        <v>241</v>
      </c>
      <c r="E180" s="731">
        <f t="shared" si="327"/>
        <v>0</v>
      </c>
      <c r="F180" s="732">
        <f t="shared" si="328"/>
        <v>0</v>
      </c>
      <c r="G180" s="733" t="e">
        <f t="shared" si="329"/>
        <v>#DIV/0!</v>
      </c>
      <c r="H180" s="303"/>
      <c r="I180" s="303"/>
      <c r="J180" s="304"/>
      <c r="K180" s="303"/>
      <c r="L180" s="303"/>
      <c r="M180" s="303"/>
      <c r="N180" s="303"/>
      <c r="O180" s="303"/>
      <c r="P180" s="303"/>
      <c r="Q180" s="350"/>
      <c r="R180" s="350"/>
      <c r="S180" s="350"/>
      <c r="T180" s="350"/>
      <c r="U180" s="734"/>
      <c r="V180" s="350"/>
      <c r="W180" s="350"/>
      <c r="X180" s="350"/>
      <c r="Y180" s="350"/>
      <c r="Z180" s="428"/>
      <c r="AA180" s="429"/>
      <c r="AB180" s="467"/>
      <c r="AC180" s="468"/>
      <c r="AD180" s="431"/>
      <c r="AE180" s="431"/>
      <c r="AF180" s="429"/>
      <c r="AG180" s="467"/>
      <c r="AH180" s="468"/>
      <c r="AI180" s="428"/>
      <c r="AJ180" s="431"/>
      <c r="AK180" s="429"/>
      <c r="AL180" s="467"/>
      <c r="AM180" s="468"/>
      <c r="AN180" s="469"/>
      <c r="AO180" s="246"/>
      <c r="AP180" s="246"/>
      <c r="AQ180" s="246"/>
      <c r="AR180" s="246"/>
      <c r="AS180" s="246"/>
      <c r="AT180" s="246"/>
      <c r="AU180" s="246"/>
      <c r="AV180" s="246"/>
      <c r="AW180" s="246"/>
      <c r="AX180" s="246"/>
      <c r="AY180" s="246"/>
      <c r="AZ180" s="246"/>
      <c r="BA180" s="246"/>
      <c r="BB180" s="503"/>
    </row>
    <row r="181" spans="1:54" s="738" customFormat="1" ht="22.5" customHeight="1" x14ac:dyDescent="0.25">
      <c r="A181" s="723" t="s">
        <v>288</v>
      </c>
      <c r="B181" s="992" t="s">
        <v>403</v>
      </c>
      <c r="C181" s="994" t="s">
        <v>267</v>
      </c>
      <c r="D181" s="724" t="s">
        <v>5</v>
      </c>
      <c r="E181" s="725">
        <f t="shared" si="327"/>
        <v>250</v>
      </c>
      <c r="F181" s="730">
        <f t="shared" si="328"/>
        <v>170</v>
      </c>
      <c r="G181" s="735">
        <f t="shared" si="329"/>
        <v>68</v>
      </c>
      <c r="H181" s="686">
        <f>SUM(H184)</f>
        <v>0</v>
      </c>
      <c r="I181" s="686">
        <f>SUM(I184)</f>
        <v>0</v>
      </c>
      <c r="J181" s="736" t="e">
        <f>SUM(I181/H181*100)</f>
        <v>#DIV/0!</v>
      </c>
      <c r="K181" s="686">
        <f>SUM(K184)</f>
        <v>0</v>
      </c>
      <c r="L181" s="686">
        <f>SUM(L184)</f>
        <v>0</v>
      </c>
      <c r="M181" s="736" t="e">
        <f>SUM(L181/K181*100)</f>
        <v>#DIV/0!</v>
      </c>
      <c r="N181" s="686">
        <f>SUM(N184)</f>
        <v>0</v>
      </c>
      <c r="O181" s="686">
        <f>SUM(O184)</f>
        <v>0</v>
      </c>
      <c r="P181" s="736" t="e">
        <f>SUM(O181/N181*100)</f>
        <v>#DIV/0!</v>
      </c>
      <c r="Q181" s="688">
        <f>SUM(Q184)</f>
        <v>0</v>
      </c>
      <c r="R181" s="688">
        <f>SUM(R184)</f>
        <v>0</v>
      </c>
      <c r="S181" s="737" t="e">
        <f>SUM(R181/Q181*100)</f>
        <v>#DIV/0!</v>
      </c>
      <c r="T181" s="688">
        <f>SUM(T184)</f>
        <v>0</v>
      </c>
      <c r="U181" s="688">
        <f>SUM(U184)</f>
        <v>0</v>
      </c>
      <c r="V181" s="737" t="e">
        <f>SUM(U181/T181*100)</f>
        <v>#DIV/0!</v>
      </c>
      <c r="W181" s="688">
        <f>SUM(W184)</f>
        <v>0</v>
      </c>
      <c r="X181" s="688">
        <f>SUM(X184)</f>
        <v>0</v>
      </c>
      <c r="Y181" s="737" t="e">
        <f>SUM(X181/W181*100)</f>
        <v>#DIV/0!</v>
      </c>
      <c r="Z181" s="690">
        <f>SUM(Z184)</f>
        <v>0</v>
      </c>
      <c r="AA181" s="691"/>
      <c r="AB181" s="692"/>
      <c r="AC181" s="690">
        <f>SUM(AC184)</f>
        <v>0</v>
      </c>
      <c r="AD181" s="693" t="e">
        <f>SUM(AC181/Z181*100)</f>
        <v>#DIV/0!</v>
      </c>
      <c r="AE181" s="690">
        <f>SUM(AE184)</f>
        <v>0</v>
      </c>
      <c r="AF181" s="691"/>
      <c r="AG181" s="692"/>
      <c r="AH181" s="690">
        <f>SUM(AH184)</f>
        <v>170</v>
      </c>
      <c r="AI181" s="693" t="e">
        <f>SUM(AH181/AE181*100)</f>
        <v>#DIV/0!</v>
      </c>
      <c r="AJ181" s="690">
        <f>SUM(AJ184)</f>
        <v>0</v>
      </c>
      <c r="AK181" s="691"/>
      <c r="AL181" s="692"/>
      <c r="AM181" s="690">
        <f>SUM(AM184)</f>
        <v>0</v>
      </c>
      <c r="AN181" s="693" t="e">
        <f t="shared" ref="AN181:AN191" si="340">SUM(AM181/AJ181*100)</f>
        <v>#DIV/0!</v>
      </c>
      <c r="AO181" s="695">
        <f>SUM(AO184)</f>
        <v>250</v>
      </c>
      <c r="AP181" s="696"/>
      <c r="AQ181" s="696"/>
      <c r="AR181" s="695">
        <f>SUM(AR184)</f>
        <v>0</v>
      </c>
      <c r="AS181" s="716">
        <f t="shared" ref="AS181:AS189" si="341">SUM(AR181/AO181*100)</f>
        <v>0</v>
      </c>
      <c r="AT181" s="695">
        <f>SUM(AT184)</f>
        <v>0</v>
      </c>
      <c r="AU181" s="696"/>
      <c r="AV181" s="696"/>
      <c r="AW181" s="695">
        <f>SUM(AW184)</f>
        <v>0</v>
      </c>
      <c r="AX181" s="716" t="e">
        <f>SUM(AW181/AT181*100)</f>
        <v>#DIV/0!</v>
      </c>
      <c r="AY181" s="695">
        <f>SUM(AY184)</f>
        <v>0</v>
      </c>
      <c r="AZ181" s="695">
        <f>SUM(AZ184)</f>
        <v>0</v>
      </c>
      <c r="BA181" s="716" t="e">
        <f t="shared" ref="BA181:BA186" si="342">SUM(AZ181/AW181*100)</f>
        <v>#DIV/0!</v>
      </c>
      <c r="BB181" s="699"/>
    </row>
    <row r="182" spans="1:54" s="700" customFormat="1" ht="22.5" customHeight="1" x14ac:dyDescent="0.25">
      <c r="A182" s="727"/>
      <c r="B182" s="993"/>
      <c r="C182" s="995"/>
      <c r="D182" s="728" t="s">
        <v>237</v>
      </c>
      <c r="E182" s="725">
        <f t="shared" si="327"/>
        <v>250</v>
      </c>
      <c r="F182" s="730">
        <f t="shared" si="328"/>
        <v>170</v>
      </c>
      <c r="G182" s="726">
        <f t="shared" si="329"/>
        <v>68</v>
      </c>
      <c r="H182" s="686">
        <f t="shared" ref="H182:I183" si="343">SUM(H185)</f>
        <v>0</v>
      </c>
      <c r="I182" s="686">
        <f t="shared" si="343"/>
        <v>0</v>
      </c>
      <c r="J182" s="687" t="e">
        <f>SUM(I182/H182*100)</f>
        <v>#DIV/0!</v>
      </c>
      <c r="K182" s="686">
        <f t="shared" ref="K182:L182" si="344">SUM(K185)</f>
        <v>0</v>
      </c>
      <c r="L182" s="686">
        <f t="shared" si="344"/>
        <v>0</v>
      </c>
      <c r="M182" s="687" t="e">
        <f>SUM(L182/K182*100)</f>
        <v>#DIV/0!</v>
      </c>
      <c r="N182" s="686">
        <f t="shared" ref="N182:O182" si="345">SUM(N185)</f>
        <v>0</v>
      </c>
      <c r="O182" s="686">
        <f t="shared" si="345"/>
        <v>0</v>
      </c>
      <c r="P182" s="687" t="e">
        <f>SUM(O182/N182*100)</f>
        <v>#DIV/0!</v>
      </c>
      <c r="Q182" s="688">
        <f t="shared" ref="Q182:R183" si="346">SUM(Q185)</f>
        <v>0</v>
      </c>
      <c r="R182" s="688">
        <f t="shared" si="346"/>
        <v>0</v>
      </c>
      <c r="S182" s="689" t="e">
        <f>SUM(R182/Q182*100)</f>
        <v>#DIV/0!</v>
      </c>
      <c r="T182" s="688">
        <f t="shared" ref="T182:U182" si="347">SUM(T185)</f>
        <v>0</v>
      </c>
      <c r="U182" s="688">
        <f t="shared" si="347"/>
        <v>0</v>
      </c>
      <c r="V182" s="689" t="e">
        <f>SUM(U182/T182*100)</f>
        <v>#DIV/0!</v>
      </c>
      <c r="W182" s="688">
        <f t="shared" ref="W182:X182" si="348">SUM(W185)</f>
        <v>0</v>
      </c>
      <c r="X182" s="688">
        <f t="shared" si="348"/>
        <v>0</v>
      </c>
      <c r="Y182" s="689" t="e">
        <f>SUM(X182/W182*100)</f>
        <v>#DIV/0!</v>
      </c>
      <c r="Z182" s="690">
        <f t="shared" ref="Z182:Z183" si="349">SUM(Z185)</f>
        <v>0</v>
      </c>
      <c r="AA182" s="701"/>
      <c r="AB182" s="702"/>
      <c r="AC182" s="690">
        <f t="shared" ref="AC182:AC183" si="350">SUM(AC185)</f>
        <v>0</v>
      </c>
      <c r="AD182" s="693" t="e">
        <f>SUM(AC182/Z182*100)</f>
        <v>#DIV/0!</v>
      </c>
      <c r="AE182" s="690">
        <f t="shared" ref="AE182:AE183" si="351">SUM(AE185)</f>
        <v>0</v>
      </c>
      <c r="AF182" s="701"/>
      <c r="AG182" s="702"/>
      <c r="AH182" s="690">
        <f t="shared" ref="AH182:AH183" si="352">SUM(AH185)</f>
        <v>170</v>
      </c>
      <c r="AI182" s="693" t="e">
        <f>SUM(AH182/AE182*100)</f>
        <v>#DIV/0!</v>
      </c>
      <c r="AJ182" s="690">
        <f t="shared" ref="AJ182:AJ183" si="353">SUM(AJ185)</f>
        <v>0</v>
      </c>
      <c r="AK182" s="701"/>
      <c r="AL182" s="702"/>
      <c r="AM182" s="690">
        <f t="shared" ref="AM182:AM183" si="354">SUM(AM185)</f>
        <v>0</v>
      </c>
      <c r="AN182" s="693" t="e">
        <f t="shared" si="340"/>
        <v>#DIV/0!</v>
      </c>
      <c r="AO182" s="695">
        <f t="shared" ref="AO182:AO183" si="355">SUM(AO185)</f>
        <v>250</v>
      </c>
      <c r="AP182" s="703"/>
      <c r="AQ182" s="703"/>
      <c r="AR182" s="695">
        <f t="shared" ref="AR182:AR183" si="356">SUM(AR185)</f>
        <v>0</v>
      </c>
      <c r="AS182" s="716">
        <f t="shared" si="341"/>
        <v>0</v>
      </c>
      <c r="AT182" s="695">
        <f t="shared" ref="AT182:AT183" si="357">SUM(AT185)</f>
        <v>0</v>
      </c>
      <c r="AU182" s="703"/>
      <c r="AV182" s="703"/>
      <c r="AW182" s="695">
        <f t="shared" ref="AW182:AW183" si="358">SUM(AW185)</f>
        <v>0</v>
      </c>
      <c r="AX182" s="716" t="e">
        <f>SUM(AW182/AT182*100)</f>
        <v>#DIV/0!</v>
      </c>
      <c r="AY182" s="695">
        <f t="shared" ref="AY182:AZ183" si="359">SUM(AY185)</f>
        <v>0</v>
      </c>
      <c r="AZ182" s="695">
        <f t="shared" si="359"/>
        <v>0</v>
      </c>
      <c r="BA182" s="716" t="e">
        <f t="shared" si="342"/>
        <v>#DIV/0!</v>
      </c>
      <c r="BB182" s="706"/>
    </row>
    <row r="183" spans="1:54" s="700" customFormat="1" ht="85.5" customHeight="1" x14ac:dyDescent="0.25">
      <c r="A183" s="727"/>
      <c r="B183" s="993"/>
      <c r="C183" s="995"/>
      <c r="D183" s="728" t="s">
        <v>241</v>
      </c>
      <c r="E183" s="725">
        <f t="shared" si="327"/>
        <v>0</v>
      </c>
      <c r="F183" s="730">
        <f t="shared" si="328"/>
        <v>0</v>
      </c>
      <c r="G183" s="726" t="e">
        <f t="shared" si="329"/>
        <v>#DIV/0!</v>
      </c>
      <c r="H183" s="686">
        <f t="shared" si="343"/>
        <v>0</v>
      </c>
      <c r="I183" s="686">
        <f t="shared" si="343"/>
        <v>0</v>
      </c>
      <c r="J183" s="687" t="e">
        <f>SUM(I183/H183*100)</f>
        <v>#DIV/0!</v>
      </c>
      <c r="K183" s="686">
        <f t="shared" ref="K183:L183" si="360">SUM(K186)</f>
        <v>0</v>
      </c>
      <c r="L183" s="686">
        <f t="shared" si="360"/>
        <v>0</v>
      </c>
      <c r="M183" s="687" t="e">
        <f>SUM(L183/K183*100)</f>
        <v>#DIV/0!</v>
      </c>
      <c r="N183" s="686">
        <f t="shared" ref="N183:O183" si="361">SUM(N186)</f>
        <v>0</v>
      </c>
      <c r="O183" s="686">
        <f t="shared" si="361"/>
        <v>0</v>
      </c>
      <c r="P183" s="687" t="e">
        <f>SUM(O183/N183*100)</f>
        <v>#DIV/0!</v>
      </c>
      <c r="Q183" s="688">
        <f t="shared" si="346"/>
        <v>0</v>
      </c>
      <c r="R183" s="688">
        <f t="shared" si="346"/>
        <v>0</v>
      </c>
      <c r="S183" s="689" t="e">
        <f>SUM(R183/Q183*100)</f>
        <v>#DIV/0!</v>
      </c>
      <c r="T183" s="688">
        <f t="shared" ref="T183:U183" si="362">SUM(T186)</f>
        <v>0</v>
      </c>
      <c r="U183" s="688">
        <f t="shared" si="362"/>
        <v>0</v>
      </c>
      <c r="V183" s="689" t="e">
        <f>SUM(U183/T183*100)</f>
        <v>#DIV/0!</v>
      </c>
      <c r="W183" s="688">
        <f t="shared" ref="W183:X183" si="363">SUM(W186)</f>
        <v>0</v>
      </c>
      <c r="X183" s="688">
        <f t="shared" si="363"/>
        <v>0</v>
      </c>
      <c r="Y183" s="689" t="e">
        <f>SUM(X183/W183*100)</f>
        <v>#DIV/0!</v>
      </c>
      <c r="Z183" s="690">
        <f t="shared" si="349"/>
        <v>0</v>
      </c>
      <c r="AA183" s="707"/>
      <c r="AB183" s="708"/>
      <c r="AC183" s="690">
        <f t="shared" si="350"/>
        <v>0</v>
      </c>
      <c r="AD183" s="722"/>
      <c r="AE183" s="690">
        <f t="shared" si="351"/>
        <v>0</v>
      </c>
      <c r="AF183" s="707"/>
      <c r="AG183" s="708"/>
      <c r="AH183" s="690">
        <f t="shared" si="352"/>
        <v>0</v>
      </c>
      <c r="AI183" s="693" t="e">
        <f>SUM(AH183/AE183*100)</f>
        <v>#DIV/0!</v>
      </c>
      <c r="AJ183" s="690">
        <f t="shared" si="353"/>
        <v>0</v>
      </c>
      <c r="AK183" s="707"/>
      <c r="AL183" s="708"/>
      <c r="AM183" s="690">
        <f t="shared" si="354"/>
        <v>0</v>
      </c>
      <c r="AN183" s="693" t="e">
        <f t="shared" si="340"/>
        <v>#DIV/0!</v>
      </c>
      <c r="AO183" s="695">
        <f t="shared" si="355"/>
        <v>0</v>
      </c>
      <c r="AP183" s="703"/>
      <c r="AQ183" s="703"/>
      <c r="AR183" s="695">
        <f t="shared" si="356"/>
        <v>0</v>
      </c>
      <c r="AS183" s="716" t="e">
        <f t="shared" si="341"/>
        <v>#DIV/0!</v>
      </c>
      <c r="AT183" s="695">
        <f t="shared" si="357"/>
        <v>0</v>
      </c>
      <c r="AU183" s="703"/>
      <c r="AV183" s="703"/>
      <c r="AW183" s="695">
        <f t="shared" si="358"/>
        <v>0</v>
      </c>
      <c r="AX183" s="716" t="e">
        <f>SUM(AW183/AT183*100)</f>
        <v>#DIV/0!</v>
      </c>
      <c r="AY183" s="695">
        <f t="shared" si="359"/>
        <v>0</v>
      </c>
      <c r="AZ183" s="695">
        <f t="shared" si="359"/>
        <v>0</v>
      </c>
      <c r="BA183" s="716" t="e">
        <f t="shared" si="342"/>
        <v>#DIV/0!</v>
      </c>
      <c r="BB183" s="706"/>
    </row>
    <row r="184" spans="1:54" ht="22.5" customHeight="1" x14ac:dyDescent="0.25">
      <c r="A184" s="215" t="s">
        <v>289</v>
      </c>
      <c r="B184" s="996" t="s">
        <v>346</v>
      </c>
      <c r="C184" s="891" t="s">
        <v>267</v>
      </c>
      <c r="D184" s="180" t="s">
        <v>5</v>
      </c>
      <c r="E184" s="201">
        <f t="shared" si="327"/>
        <v>250</v>
      </c>
      <c r="F184" s="203">
        <f t="shared" si="328"/>
        <v>170</v>
      </c>
      <c r="G184" s="205">
        <f t="shared" si="329"/>
        <v>68</v>
      </c>
      <c r="H184" s="295"/>
      <c r="I184" s="295"/>
      <c r="J184" s="736"/>
      <c r="K184" s="295"/>
      <c r="L184" s="295"/>
      <c r="M184" s="295"/>
      <c r="N184" s="295"/>
      <c r="O184" s="295"/>
      <c r="P184" s="295"/>
      <c r="Q184" s="347"/>
      <c r="R184" s="347"/>
      <c r="S184" s="347"/>
      <c r="T184" s="347"/>
      <c r="U184" s="347"/>
      <c r="V184" s="347"/>
      <c r="W184" s="347"/>
      <c r="X184" s="347"/>
      <c r="Y184" s="347"/>
      <c r="Z184" s="432">
        <v>0</v>
      </c>
      <c r="AA184" s="462"/>
      <c r="AB184" s="463"/>
      <c r="AC184" s="472"/>
      <c r="AD184" s="421" t="e">
        <f>SUM(AC184/Z184*100)</f>
        <v>#DIV/0!</v>
      </c>
      <c r="AE184" s="475">
        <v>0</v>
      </c>
      <c r="AF184" s="462"/>
      <c r="AG184" s="463"/>
      <c r="AH184" s="507">
        <v>170</v>
      </c>
      <c r="AI184" s="693" t="e">
        <f t="shared" ref="AI184:AI185" si="364">SUM(AH184/AE184*100)</f>
        <v>#DIV/0!</v>
      </c>
      <c r="AJ184" s="475"/>
      <c r="AK184" s="462"/>
      <c r="AL184" s="463"/>
      <c r="AM184" s="472"/>
      <c r="AN184" s="693" t="e">
        <f t="shared" si="340"/>
        <v>#DIV/0!</v>
      </c>
      <c r="AO184" s="239">
        <v>250</v>
      </c>
      <c r="AP184" s="237"/>
      <c r="AQ184" s="237"/>
      <c r="AR184" s="237"/>
      <c r="AS184" s="716">
        <f t="shared" si="341"/>
        <v>0</v>
      </c>
      <c r="AT184" s="237"/>
      <c r="AU184" s="237"/>
      <c r="AV184" s="237"/>
      <c r="AW184" s="237"/>
      <c r="AX184" s="237"/>
      <c r="AY184" s="240"/>
      <c r="AZ184" s="237"/>
      <c r="BA184" s="716" t="e">
        <f t="shared" si="342"/>
        <v>#DIV/0!</v>
      </c>
      <c r="BB184" s="145"/>
    </row>
    <row r="185" spans="1:54" ht="22.5" customHeight="1" x14ac:dyDescent="0.25">
      <c r="A185" s="170"/>
      <c r="B185" s="997"/>
      <c r="C185" s="892"/>
      <c r="D185" s="174" t="s">
        <v>237</v>
      </c>
      <c r="E185" s="201">
        <f t="shared" si="327"/>
        <v>250</v>
      </c>
      <c r="F185" s="203">
        <f t="shared" si="328"/>
        <v>170</v>
      </c>
      <c r="G185" s="205">
        <f t="shared" si="329"/>
        <v>68</v>
      </c>
      <c r="H185" s="300"/>
      <c r="I185" s="300"/>
      <c r="J185" s="687"/>
      <c r="K185" s="300"/>
      <c r="L185" s="300"/>
      <c r="M185" s="300"/>
      <c r="N185" s="300"/>
      <c r="O185" s="300"/>
      <c r="P185" s="300"/>
      <c r="Q185" s="349"/>
      <c r="R185" s="349"/>
      <c r="S185" s="349"/>
      <c r="T185" s="349"/>
      <c r="U185" s="349"/>
      <c r="V185" s="349"/>
      <c r="W185" s="349"/>
      <c r="X185" s="349"/>
      <c r="Y185" s="349"/>
      <c r="Z185" s="434">
        <v>0</v>
      </c>
      <c r="AA185" s="425"/>
      <c r="AB185" s="466"/>
      <c r="AC185" s="473"/>
      <c r="AD185" s="421" t="e">
        <f>SUM(AC185/Z185*100)</f>
        <v>#DIV/0!</v>
      </c>
      <c r="AE185" s="477">
        <v>0</v>
      </c>
      <c r="AF185" s="425"/>
      <c r="AG185" s="466"/>
      <c r="AH185" s="510">
        <v>170</v>
      </c>
      <c r="AI185" s="693" t="e">
        <f t="shared" si="364"/>
        <v>#DIV/0!</v>
      </c>
      <c r="AJ185" s="477"/>
      <c r="AK185" s="425"/>
      <c r="AL185" s="466"/>
      <c r="AM185" s="473"/>
      <c r="AN185" s="693" t="e">
        <f t="shared" si="340"/>
        <v>#DIV/0!</v>
      </c>
      <c r="AO185" s="239">
        <v>250</v>
      </c>
      <c r="AP185" s="238"/>
      <c r="AQ185" s="238"/>
      <c r="AR185" s="238"/>
      <c r="AS185" s="716">
        <f t="shared" si="341"/>
        <v>0</v>
      </c>
      <c r="AT185" s="238"/>
      <c r="AU185" s="238"/>
      <c r="AV185" s="238"/>
      <c r="AW185" s="238"/>
      <c r="AX185" s="238"/>
      <c r="AY185" s="239"/>
      <c r="AZ185" s="238"/>
      <c r="BA185" s="716" t="e">
        <f t="shared" si="342"/>
        <v>#DIV/0!</v>
      </c>
      <c r="BB185" s="172"/>
    </row>
    <row r="186" spans="1:54" ht="156.75" customHeight="1" x14ac:dyDescent="0.25">
      <c r="A186" s="170"/>
      <c r="B186" s="997"/>
      <c r="C186" s="892"/>
      <c r="D186" s="174" t="s">
        <v>241</v>
      </c>
      <c r="E186" s="201">
        <f t="shared" si="327"/>
        <v>0</v>
      </c>
      <c r="F186" s="203">
        <f t="shared" si="328"/>
        <v>0</v>
      </c>
      <c r="G186" s="205" t="e">
        <f t="shared" si="329"/>
        <v>#DIV/0!</v>
      </c>
      <c r="H186" s="303"/>
      <c r="I186" s="303"/>
      <c r="J186" s="687"/>
      <c r="K186" s="303"/>
      <c r="L186" s="303"/>
      <c r="M186" s="303"/>
      <c r="N186" s="303"/>
      <c r="O186" s="303"/>
      <c r="P186" s="303"/>
      <c r="Q186" s="350"/>
      <c r="R186" s="350"/>
      <c r="S186" s="350"/>
      <c r="T186" s="350"/>
      <c r="U186" s="350"/>
      <c r="V186" s="350"/>
      <c r="W186" s="350"/>
      <c r="X186" s="350"/>
      <c r="Y186" s="350"/>
      <c r="Z186" s="428"/>
      <c r="AA186" s="429"/>
      <c r="AB186" s="467"/>
      <c r="AC186" s="468"/>
      <c r="AD186" s="431"/>
      <c r="AE186" s="431"/>
      <c r="AF186" s="429"/>
      <c r="AG186" s="467"/>
      <c r="AH186" s="468"/>
      <c r="AI186" s="428"/>
      <c r="AJ186" s="431"/>
      <c r="AK186" s="429"/>
      <c r="AL186" s="467"/>
      <c r="AM186" s="468"/>
      <c r="AN186" s="693" t="e">
        <f t="shared" si="340"/>
        <v>#DIV/0!</v>
      </c>
      <c r="AO186" s="238"/>
      <c r="AP186" s="238"/>
      <c r="AQ186" s="238"/>
      <c r="AR186" s="238"/>
      <c r="AS186" s="716" t="e">
        <f t="shared" si="341"/>
        <v>#DIV/0!</v>
      </c>
      <c r="AT186" s="238"/>
      <c r="AU186" s="238"/>
      <c r="AV186" s="238"/>
      <c r="AW186" s="238"/>
      <c r="AX186" s="238"/>
      <c r="AY186" s="239"/>
      <c r="AZ186" s="238"/>
      <c r="BA186" s="716" t="e">
        <f t="shared" si="342"/>
        <v>#DIV/0!</v>
      </c>
      <c r="BB186" s="172"/>
    </row>
    <row r="187" spans="1:54" s="747" customFormat="1" ht="22.5" customHeight="1" x14ac:dyDescent="0.25">
      <c r="A187" s="940"/>
      <c r="B187" s="1020" t="s">
        <v>225</v>
      </c>
      <c r="C187" s="940"/>
      <c r="D187" s="739" t="s">
        <v>5</v>
      </c>
      <c r="E187" s="785">
        <f t="shared" si="327"/>
        <v>531.70000000000005</v>
      </c>
      <c r="F187" s="786">
        <f t="shared" si="328"/>
        <v>451.7</v>
      </c>
      <c r="G187" s="787">
        <f t="shared" si="329"/>
        <v>84.953921384239223</v>
      </c>
      <c r="H187" s="740">
        <f t="shared" ref="H187:I189" si="365">SUM(H159,H172,H181)</f>
        <v>0</v>
      </c>
      <c r="I187" s="740">
        <f t="shared" si="365"/>
        <v>0</v>
      </c>
      <c r="J187" s="788" t="e">
        <f>SUM(I187/H187*100)</f>
        <v>#DIV/0!</v>
      </c>
      <c r="K187" s="740">
        <f t="shared" ref="K187:L189" si="366">SUM(K159,K172,K181)</f>
        <v>0</v>
      </c>
      <c r="L187" s="740">
        <f t="shared" si="366"/>
        <v>281.7</v>
      </c>
      <c r="M187" s="788" t="e">
        <f>SUM(L187/K187*100)</f>
        <v>#DIV/0!</v>
      </c>
      <c r="N187" s="740">
        <f t="shared" ref="N187:O189" si="367">SUM(N159,N172,N181)</f>
        <v>0</v>
      </c>
      <c r="O187" s="740">
        <f t="shared" si="367"/>
        <v>0</v>
      </c>
      <c r="P187" s="788" t="e">
        <f>SUM(O187/N187*100)</f>
        <v>#DIV/0!</v>
      </c>
      <c r="Q187" s="741">
        <f t="shared" ref="Q187:R189" si="368">SUM(Q159,Q172,Q181)</f>
        <v>281.7</v>
      </c>
      <c r="R187" s="741">
        <f t="shared" si="368"/>
        <v>0</v>
      </c>
      <c r="S187" s="789">
        <f>SUM(R187/Q187*100)</f>
        <v>0</v>
      </c>
      <c r="T187" s="741">
        <f t="shared" ref="T187:U189" si="369">SUM(T159,T172,T181)</f>
        <v>0</v>
      </c>
      <c r="U187" s="741">
        <f t="shared" si="369"/>
        <v>0</v>
      </c>
      <c r="V187" s="789" t="e">
        <f>SUM(U187/T187*100)</f>
        <v>#DIV/0!</v>
      </c>
      <c r="W187" s="741">
        <f t="shared" ref="W187:X189" si="370">SUM(W159,W172,W181)</f>
        <v>0</v>
      </c>
      <c r="X187" s="741">
        <f t="shared" si="370"/>
        <v>0</v>
      </c>
      <c r="Y187" s="789" t="e">
        <f>SUM(X187/W187*100)</f>
        <v>#DIV/0!</v>
      </c>
      <c r="Z187" s="742">
        <f t="shared" ref="Z187:AC189" si="371">SUM(Z159,Z172,Z181)</f>
        <v>0</v>
      </c>
      <c r="AA187" s="742">
        <f t="shared" si="371"/>
        <v>0</v>
      </c>
      <c r="AB187" s="742">
        <f t="shared" si="371"/>
        <v>0</v>
      </c>
      <c r="AC187" s="742">
        <f t="shared" si="371"/>
        <v>0</v>
      </c>
      <c r="AD187" s="743" t="e">
        <f>SUM(AC187/Z187*100)</f>
        <v>#DIV/0!</v>
      </c>
      <c r="AE187" s="742">
        <f t="shared" ref="AE187:AH189" si="372">SUM(AE159,AE172,AE181)</f>
        <v>0</v>
      </c>
      <c r="AF187" s="742">
        <f t="shared" si="372"/>
        <v>0</v>
      </c>
      <c r="AG187" s="742">
        <f t="shared" si="372"/>
        <v>0</v>
      </c>
      <c r="AH187" s="742">
        <f t="shared" si="372"/>
        <v>170</v>
      </c>
      <c r="AI187" s="743" t="e">
        <f>SUM(AH187/AE187*100)</f>
        <v>#DIV/0!</v>
      </c>
      <c r="AJ187" s="742">
        <f t="shared" ref="AJ187:AM189" si="373">SUM(AJ159,AJ172,AJ181)</f>
        <v>0</v>
      </c>
      <c r="AK187" s="742">
        <f t="shared" si="373"/>
        <v>0</v>
      </c>
      <c r="AL187" s="742">
        <f t="shared" si="373"/>
        <v>0</v>
      </c>
      <c r="AM187" s="742">
        <f t="shared" si="373"/>
        <v>0</v>
      </c>
      <c r="AN187" s="743" t="e">
        <f t="shared" si="340"/>
        <v>#DIV/0!</v>
      </c>
      <c r="AO187" s="744">
        <f t="shared" ref="AO187:AR189" si="374">SUM(AO159,AO172,AO181)</f>
        <v>250</v>
      </c>
      <c r="AP187" s="744">
        <f t="shared" si="374"/>
        <v>0</v>
      </c>
      <c r="AQ187" s="744">
        <f t="shared" si="374"/>
        <v>0</v>
      </c>
      <c r="AR187" s="744">
        <f t="shared" si="374"/>
        <v>0</v>
      </c>
      <c r="AS187" s="745">
        <f t="shared" si="341"/>
        <v>0</v>
      </c>
      <c r="AT187" s="744">
        <f t="shared" ref="AT187:AW189" si="375">SUM(AT159,AT172,AT181)</f>
        <v>0</v>
      </c>
      <c r="AU187" s="744">
        <f t="shared" si="375"/>
        <v>0</v>
      </c>
      <c r="AV187" s="744">
        <f t="shared" si="375"/>
        <v>0</v>
      </c>
      <c r="AW187" s="744">
        <f t="shared" si="375"/>
        <v>0</v>
      </c>
      <c r="AX187" s="745" t="e">
        <f>SUM(AW187/AT187*100)</f>
        <v>#DIV/0!</v>
      </c>
      <c r="AY187" s="744">
        <f t="shared" ref="AY187:AZ189" si="376">SUM(AY159,AY172,AY181)</f>
        <v>0</v>
      </c>
      <c r="AZ187" s="744">
        <f t="shared" si="376"/>
        <v>0</v>
      </c>
      <c r="BA187" s="746" t="e">
        <f>SUM(AZ187/AY187*100)</f>
        <v>#DIV/0!</v>
      </c>
      <c r="BB187" s="1018"/>
    </row>
    <row r="188" spans="1:54" s="747" customFormat="1" ht="22.5" customHeight="1" x14ac:dyDescent="0.25">
      <c r="A188" s="940"/>
      <c r="B188" s="1020"/>
      <c r="C188" s="940"/>
      <c r="D188" s="790" t="s">
        <v>237</v>
      </c>
      <c r="E188" s="785">
        <f t="shared" si="327"/>
        <v>531.70000000000005</v>
      </c>
      <c r="F188" s="786">
        <f t="shared" si="328"/>
        <v>451.7</v>
      </c>
      <c r="G188" s="787">
        <f t="shared" si="329"/>
        <v>84.953921384239223</v>
      </c>
      <c r="H188" s="740">
        <f t="shared" si="365"/>
        <v>0</v>
      </c>
      <c r="I188" s="740">
        <f t="shared" si="365"/>
        <v>0</v>
      </c>
      <c r="J188" s="788" t="e">
        <f>SUM(I188/H188*100)</f>
        <v>#DIV/0!</v>
      </c>
      <c r="K188" s="740">
        <f t="shared" si="366"/>
        <v>0</v>
      </c>
      <c r="L188" s="740">
        <f t="shared" si="366"/>
        <v>281.7</v>
      </c>
      <c r="M188" s="788" t="e">
        <f>SUM(L188/K188*100)</f>
        <v>#DIV/0!</v>
      </c>
      <c r="N188" s="740">
        <f t="shared" si="367"/>
        <v>0</v>
      </c>
      <c r="O188" s="740">
        <f t="shared" si="367"/>
        <v>0</v>
      </c>
      <c r="P188" s="788" t="e">
        <f>SUM(O188/N188*100)</f>
        <v>#DIV/0!</v>
      </c>
      <c r="Q188" s="741">
        <f t="shared" si="368"/>
        <v>281.7</v>
      </c>
      <c r="R188" s="741">
        <f t="shared" si="368"/>
        <v>0</v>
      </c>
      <c r="S188" s="789">
        <f>SUM(R188/Q188*100)</f>
        <v>0</v>
      </c>
      <c r="T188" s="741">
        <f t="shared" si="369"/>
        <v>0</v>
      </c>
      <c r="U188" s="741">
        <f t="shared" si="369"/>
        <v>0</v>
      </c>
      <c r="V188" s="789" t="e">
        <f>SUM(U188/T188*100)</f>
        <v>#DIV/0!</v>
      </c>
      <c r="W188" s="741">
        <f t="shared" si="370"/>
        <v>0</v>
      </c>
      <c r="X188" s="741">
        <f t="shared" si="370"/>
        <v>0</v>
      </c>
      <c r="Y188" s="789" t="e">
        <f>SUM(X188/W188*100)</f>
        <v>#DIV/0!</v>
      </c>
      <c r="Z188" s="742">
        <f t="shared" si="371"/>
        <v>0</v>
      </c>
      <c r="AA188" s="742">
        <f t="shared" si="371"/>
        <v>0</v>
      </c>
      <c r="AB188" s="742">
        <f t="shared" si="371"/>
        <v>0</v>
      </c>
      <c r="AC188" s="742">
        <f t="shared" si="371"/>
        <v>0</v>
      </c>
      <c r="AD188" s="743" t="e">
        <f>SUM(AC188/Z188*100)</f>
        <v>#DIV/0!</v>
      </c>
      <c r="AE188" s="742">
        <f t="shared" si="372"/>
        <v>0</v>
      </c>
      <c r="AF188" s="742">
        <f t="shared" si="372"/>
        <v>0</v>
      </c>
      <c r="AG188" s="742">
        <f t="shared" si="372"/>
        <v>0</v>
      </c>
      <c r="AH188" s="742">
        <f t="shared" si="372"/>
        <v>170</v>
      </c>
      <c r="AI188" s="743" t="e">
        <f>SUM(AH188/AE188*100)</f>
        <v>#DIV/0!</v>
      </c>
      <c r="AJ188" s="742">
        <f t="shared" si="373"/>
        <v>0</v>
      </c>
      <c r="AK188" s="742">
        <f t="shared" si="373"/>
        <v>0</v>
      </c>
      <c r="AL188" s="742">
        <f t="shared" si="373"/>
        <v>0</v>
      </c>
      <c r="AM188" s="742">
        <f t="shared" si="373"/>
        <v>0</v>
      </c>
      <c r="AN188" s="743" t="e">
        <f t="shared" si="340"/>
        <v>#DIV/0!</v>
      </c>
      <c r="AO188" s="744">
        <f t="shared" si="374"/>
        <v>250</v>
      </c>
      <c r="AP188" s="744">
        <f t="shared" si="374"/>
        <v>0</v>
      </c>
      <c r="AQ188" s="744">
        <f t="shared" si="374"/>
        <v>0</v>
      </c>
      <c r="AR188" s="744">
        <f t="shared" si="374"/>
        <v>0</v>
      </c>
      <c r="AS188" s="745">
        <f t="shared" si="341"/>
        <v>0</v>
      </c>
      <c r="AT188" s="744">
        <f t="shared" si="375"/>
        <v>0</v>
      </c>
      <c r="AU188" s="744">
        <f t="shared" si="375"/>
        <v>0</v>
      </c>
      <c r="AV188" s="744">
        <f t="shared" si="375"/>
        <v>0</v>
      </c>
      <c r="AW188" s="744">
        <f t="shared" si="375"/>
        <v>0</v>
      </c>
      <c r="AX188" s="745" t="e">
        <f>SUM(AW188/AT188*100)</f>
        <v>#DIV/0!</v>
      </c>
      <c r="AY188" s="744">
        <f t="shared" si="376"/>
        <v>0</v>
      </c>
      <c r="AZ188" s="744">
        <f t="shared" si="376"/>
        <v>0</v>
      </c>
      <c r="BA188" s="746" t="e">
        <f>SUM(AZ188/AY188*100)</f>
        <v>#DIV/0!</v>
      </c>
      <c r="BB188" s="1018"/>
    </row>
    <row r="189" spans="1:54" s="747" customFormat="1" ht="85.5" customHeight="1" x14ac:dyDescent="0.25">
      <c r="A189" s="940"/>
      <c r="B189" s="1020"/>
      <c r="C189" s="940"/>
      <c r="D189" s="790" t="s">
        <v>241</v>
      </c>
      <c r="E189" s="785">
        <f t="shared" si="327"/>
        <v>0</v>
      </c>
      <c r="F189" s="786">
        <f t="shared" si="328"/>
        <v>0</v>
      </c>
      <c r="G189" s="787" t="e">
        <f t="shared" si="329"/>
        <v>#DIV/0!</v>
      </c>
      <c r="H189" s="740">
        <f t="shared" si="365"/>
        <v>0</v>
      </c>
      <c r="I189" s="740">
        <f t="shared" si="365"/>
        <v>0</v>
      </c>
      <c r="J189" s="788" t="e">
        <f>SUM(I189/H189*100)</f>
        <v>#DIV/0!</v>
      </c>
      <c r="K189" s="740">
        <f t="shared" si="366"/>
        <v>0</v>
      </c>
      <c r="L189" s="740">
        <f t="shared" si="366"/>
        <v>0</v>
      </c>
      <c r="M189" s="788" t="e">
        <f>SUM(L189/K189*100)</f>
        <v>#DIV/0!</v>
      </c>
      <c r="N189" s="740">
        <f t="shared" si="367"/>
        <v>0</v>
      </c>
      <c r="O189" s="740">
        <f t="shared" si="367"/>
        <v>0</v>
      </c>
      <c r="P189" s="788" t="e">
        <f>SUM(O189/N189*100)</f>
        <v>#DIV/0!</v>
      </c>
      <c r="Q189" s="741">
        <f t="shared" si="368"/>
        <v>0</v>
      </c>
      <c r="R189" s="741">
        <f t="shared" si="368"/>
        <v>0</v>
      </c>
      <c r="S189" s="789" t="e">
        <f>SUM(R189/Q189*100)</f>
        <v>#DIV/0!</v>
      </c>
      <c r="T189" s="741">
        <f t="shared" si="369"/>
        <v>0</v>
      </c>
      <c r="U189" s="741">
        <f t="shared" si="369"/>
        <v>0</v>
      </c>
      <c r="V189" s="789" t="e">
        <f>SUM(U189/T189*100)</f>
        <v>#DIV/0!</v>
      </c>
      <c r="W189" s="741">
        <f t="shared" si="370"/>
        <v>0</v>
      </c>
      <c r="X189" s="741">
        <f t="shared" si="370"/>
        <v>0</v>
      </c>
      <c r="Y189" s="789" t="e">
        <f>SUM(X189/W189*100)</f>
        <v>#DIV/0!</v>
      </c>
      <c r="Z189" s="742">
        <f t="shared" si="371"/>
        <v>0</v>
      </c>
      <c r="AA189" s="742">
        <f t="shared" si="371"/>
        <v>0</v>
      </c>
      <c r="AB189" s="742">
        <f t="shared" si="371"/>
        <v>0</v>
      </c>
      <c r="AC189" s="742">
        <f t="shared" si="371"/>
        <v>0</v>
      </c>
      <c r="AD189" s="743" t="e">
        <f>SUM(AC189/Z189*100)</f>
        <v>#DIV/0!</v>
      </c>
      <c r="AE189" s="742">
        <f t="shared" si="372"/>
        <v>0</v>
      </c>
      <c r="AF189" s="742">
        <f t="shared" si="372"/>
        <v>0</v>
      </c>
      <c r="AG189" s="742">
        <f t="shared" si="372"/>
        <v>0</v>
      </c>
      <c r="AH189" s="742">
        <f t="shared" si="372"/>
        <v>0</v>
      </c>
      <c r="AI189" s="743" t="e">
        <f>SUM(AH189/AE189*100)</f>
        <v>#DIV/0!</v>
      </c>
      <c r="AJ189" s="742">
        <f t="shared" si="373"/>
        <v>0</v>
      </c>
      <c r="AK189" s="742">
        <f t="shared" si="373"/>
        <v>0</v>
      </c>
      <c r="AL189" s="742">
        <f t="shared" si="373"/>
        <v>0</v>
      </c>
      <c r="AM189" s="742">
        <f t="shared" si="373"/>
        <v>0</v>
      </c>
      <c r="AN189" s="743" t="e">
        <f t="shared" si="340"/>
        <v>#DIV/0!</v>
      </c>
      <c r="AO189" s="744">
        <f t="shared" si="374"/>
        <v>0</v>
      </c>
      <c r="AP189" s="744">
        <f t="shared" si="374"/>
        <v>0</v>
      </c>
      <c r="AQ189" s="744">
        <f t="shared" si="374"/>
        <v>0</v>
      </c>
      <c r="AR189" s="744">
        <f t="shared" si="374"/>
        <v>0</v>
      </c>
      <c r="AS189" s="745" t="e">
        <f t="shared" si="341"/>
        <v>#DIV/0!</v>
      </c>
      <c r="AT189" s="744">
        <f t="shared" si="375"/>
        <v>0</v>
      </c>
      <c r="AU189" s="744">
        <f t="shared" si="375"/>
        <v>0</v>
      </c>
      <c r="AV189" s="744">
        <f t="shared" si="375"/>
        <v>0</v>
      </c>
      <c r="AW189" s="744">
        <f t="shared" si="375"/>
        <v>0</v>
      </c>
      <c r="AX189" s="745" t="e">
        <f>SUM(AW189/AT189*100)</f>
        <v>#DIV/0!</v>
      </c>
      <c r="AY189" s="744">
        <f t="shared" si="376"/>
        <v>0</v>
      </c>
      <c r="AZ189" s="744">
        <f t="shared" si="376"/>
        <v>0</v>
      </c>
      <c r="BA189" s="746" t="e">
        <f>SUM(AZ189/AY189*100)</f>
        <v>#DIV/0!</v>
      </c>
      <c r="BB189" s="1018"/>
    </row>
    <row r="190" spans="1:54" ht="22.5" customHeight="1" x14ac:dyDescent="0.25">
      <c r="A190" s="791"/>
      <c r="B190" s="1016" t="s">
        <v>398</v>
      </c>
      <c r="C190" s="792"/>
      <c r="D190" s="180" t="s">
        <v>5</v>
      </c>
      <c r="E190" s="204">
        <f t="shared" si="327"/>
        <v>0</v>
      </c>
      <c r="F190" s="548">
        <f t="shared" si="328"/>
        <v>0</v>
      </c>
      <c r="G190" s="793" t="e">
        <f t="shared" si="329"/>
        <v>#DIV/0!</v>
      </c>
      <c r="H190" s="216"/>
      <c r="I190" s="216"/>
      <c r="J190" s="794"/>
      <c r="K190" s="216"/>
      <c r="L190" s="216"/>
      <c r="M190" s="794"/>
      <c r="N190" s="216"/>
      <c r="O190" s="216"/>
      <c r="P190" s="794"/>
      <c r="Q190" s="218"/>
      <c r="R190" s="218"/>
      <c r="S190" s="795"/>
      <c r="T190" s="218"/>
      <c r="U190" s="218"/>
      <c r="V190" s="795"/>
      <c r="W190" s="218"/>
      <c r="X190" s="218"/>
      <c r="Y190" s="795"/>
      <c r="Z190" s="432"/>
      <c r="AA190" s="432"/>
      <c r="AB190" s="432"/>
      <c r="AC190" s="432"/>
      <c r="AD190" s="432" t="e">
        <f>SUM(AC190/Z190*100)</f>
        <v>#DIV/0!</v>
      </c>
      <c r="AE190" s="432"/>
      <c r="AF190" s="432"/>
      <c r="AG190" s="432"/>
      <c r="AH190" s="432"/>
      <c r="AI190" s="432"/>
      <c r="AJ190" s="432"/>
      <c r="AK190" s="432"/>
      <c r="AL190" s="432"/>
      <c r="AM190" s="432"/>
      <c r="AN190" s="432" t="e">
        <f t="shared" si="340"/>
        <v>#DIV/0!</v>
      </c>
      <c r="AO190" s="243"/>
      <c r="AP190" s="237"/>
      <c r="AQ190" s="237"/>
      <c r="AR190" s="243"/>
      <c r="AS190" s="368"/>
      <c r="AT190" s="243"/>
      <c r="AU190" s="237"/>
      <c r="AV190" s="237"/>
      <c r="AW190" s="243"/>
      <c r="AX190" s="368"/>
      <c r="AY190" s="243"/>
      <c r="AZ190" s="243"/>
      <c r="BA190" s="368"/>
      <c r="BB190" s="176"/>
    </row>
    <row r="191" spans="1:54" ht="22.5" customHeight="1" x14ac:dyDescent="0.25">
      <c r="A191" s="796"/>
      <c r="B191" s="1016"/>
      <c r="C191" s="792"/>
      <c r="D191" s="176" t="s">
        <v>237</v>
      </c>
      <c r="E191" s="204">
        <f t="shared" si="327"/>
        <v>0</v>
      </c>
      <c r="F191" s="548">
        <f t="shared" si="328"/>
        <v>0</v>
      </c>
      <c r="G191" s="793" t="e">
        <f t="shared" si="329"/>
        <v>#DIV/0!</v>
      </c>
      <c r="H191" s="216"/>
      <c r="I191" s="216"/>
      <c r="J191" s="794"/>
      <c r="K191" s="216"/>
      <c r="L191" s="216"/>
      <c r="M191" s="794"/>
      <c r="N191" s="216"/>
      <c r="O191" s="216"/>
      <c r="P191" s="794"/>
      <c r="Q191" s="218"/>
      <c r="R191" s="218"/>
      <c r="S191" s="795"/>
      <c r="T191" s="218"/>
      <c r="U191" s="218"/>
      <c r="V191" s="795"/>
      <c r="W191" s="218"/>
      <c r="X191" s="218"/>
      <c r="Y191" s="795"/>
      <c r="Z191" s="433"/>
      <c r="AA191" s="433"/>
      <c r="AB191" s="433"/>
      <c r="AC191" s="433"/>
      <c r="AD191" s="432" t="e">
        <f>SUM(AC191/Z191*100)</f>
        <v>#DIV/0!</v>
      </c>
      <c r="AE191" s="433"/>
      <c r="AF191" s="433"/>
      <c r="AG191" s="433"/>
      <c r="AH191" s="433"/>
      <c r="AI191" s="433"/>
      <c r="AJ191" s="433"/>
      <c r="AK191" s="433"/>
      <c r="AL191" s="433"/>
      <c r="AM191" s="433"/>
      <c r="AN191" s="432" t="e">
        <f t="shared" si="340"/>
        <v>#DIV/0!</v>
      </c>
      <c r="AO191" s="243"/>
      <c r="AP191" s="238"/>
      <c r="AQ191" s="238"/>
      <c r="AR191" s="243"/>
      <c r="AS191" s="368"/>
      <c r="AT191" s="243"/>
      <c r="AU191" s="238"/>
      <c r="AV191" s="238"/>
      <c r="AW191" s="243"/>
      <c r="AX191" s="368"/>
      <c r="AY191" s="243"/>
      <c r="AZ191" s="243"/>
      <c r="BA191" s="368"/>
      <c r="BB191" s="176"/>
    </row>
    <row r="192" spans="1:54" ht="85.5" customHeight="1" x14ac:dyDescent="0.25">
      <c r="A192" s="796"/>
      <c r="B192" s="1016"/>
      <c r="C192" s="792"/>
      <c r="D192" s="176" t="s">
        <v>241</v>
      </c>
      <c r="E192" s="204">
        <f t="shared" si="327"/>
        <v>0</v>
      </c>
      <c r="F192" s="548">
        <f t="shared" si="328"/>
        <v>0</v>
      </c>
      <c r="G192" s="793" t="e">
        <f t="shared" si="329"/>
        <v>#DIV/0!</v>
      </c>
      <c r="H192" s="216"/>
      <c r="I192" s="216"/>
      <c r="J192" s="299"/>
      <c r="K192" s="216"/>
      <c r="L192" s="216"/>
      <c r="M192" s="298"/>
      <c r="N192" s="216"/>
      <c r="O192" s="216"/>
      <c r="P192" s="298"/>
      <c r="Q192" s="218"/>
      <c r="R192" s="218"/>
      <c r="S192" s="348"/>
      <c r="T192" s="218"/>
      <c r="U192" s="218"/>
      <c r="V192" s="348"/>
      <c r="W192" s="218"/>
      <c r="X192" s="218"/>
      <c r="Y192" s="348"/>
      <c r="Z192" s="461"/>
      <c r="AA192" s="433"/>
      <c r="AB192" s="433"/>
      <c r="AC192" s="461"/>
      <c r="AD192" s="797"/>
      <c r="AE192" s="461"/>
      <c r="AF192" s="433"/>
      <c r="AG192" s="433"/>
      <c r="AH192" s="461"/>
      <c r="AI192" s="797"/>
      <c r="AJ192" s="461"/>
      <c r="AK192" s="433"/>
      <c r="AL192" s="433"/>
      <c r="AM192" s="461"/>
      <c r="AN192" s="797"/>
      <c r="AO192" s="243"/>
      <c r="AP192" s="238"/>
      <c r="AQ192" s="238"/>
      <c r="AR192" s="243"/>
      <c r="AS192" s="368"/>
      <c r="AT192" s="243"/>
      <c r="AU192" s="238"/>
      <c r="AV192" s="238"/>
      <c r="AW192" s="243"/>
      <c r="AX192" s="368"/>
      <c r="AY192" s="243"/>
      <c r="AZ192" s="243"/>
      <c r="BA192" s="368"/>
      <c r="BB192" s="176"/>
    </row>
    <row r="193" spans="1:54" ht="22.5" customHeight="1" x14ac:dyDescent="0.25">
      <c r="A193" s="1019" t="s">
        <v>233</v>
      </c>
      <c r="B193" s="1019"/>
      <c r="C193" s="1019"/>
      <c r="D193" s="1019"/>
      <c r="E193" s="1019"/>
      <c r="F193" s="1019"/>
      <c r="G193" s="1019"/>
      <c r="H193" s="1019"/>
      <c r="I193" s="1019"/>
      <c r="J193" s="1019"/>
      <c r="K193" s="1019"/>
      <c r="L193" s="1019"/>
      <c r="M193" s="1019"/>
      <c r="N193" s="1019"/>
      <c r="O193" s="1019"/>
      <c r="P193" s="1019"/>
      <c r="Q193" s="1019"/>
      <c r="R193" s="1019"/>
      <c r="S193" s="1019"/>
      <c r="T193" s="1019"/>
      <c r="U193" s="1019"/>
      <c r="V193" s="1019"/>
      <c r="W193" s="1019"/>
      <c r="X193" s="1019"/>
      <c r="Y193" s="1019"/>
      <c r="Z193" s="1019"/>
      <c r="AA193" s="1019"/>
      <c r="AB193" s="1019"/>
      <c r="AC193" s="1019"/>
      <c r="AD193" s="1019"/>
      <c r="AE193" s="1019"/>
      <c r="AF193" s="1019"/>
      <c r="AG193" s="1019"/>
      <c r="AH193" s="1019"/>
      <c r="AI193" s="1019"/>
      <c r="AJ193" s="1019"/>
      <c r="AK193" s="1019"/>
      <c r="AL193" s="1019"/>
      <c r="AM193" s="1019"/>
      <c r="AN193" s="1019"/>
      <c r="AO193" s="1019"/>
      <c r="AP193" s="1019"/>
      <c r="AQ193" s="1019"/>
      <c r="AR193" s="1019"/>
      <c r="AS193" s="1019"/>
      <c r="AT193" s="1019"/>
      <c r="AU193" s="1019"/>
      <c r="AV193" s="1019"/>
      <c r="AW193" s="1019"/>
      <c r="AX193" s="1019"/>
      <c r="AY193" s="1019"/>
      <c r="AZ193" s="1019"/>
      <c r="BA193" s="1019"/>
      <c r="BB193" s="1019"/>
    </row>
    <row r="194" spans="1:54" ht="18.75" customHeight="1" x14ac:dyDescent="0.25">
      <c r="A194" s="1016" t="s">
        <v>248</v>
      </c>
      <c r="B194" s="1016"/>
      <c r="C194" s="1016"/>
      <c r="D194" s="180" t="s">
        <v>5</v>
      </c>
      <c r="E194" s="786">
        <f t="shared" ref="E194:E208" si="377">SUM(H194,K194,N194,Q194,T194,W194,Z194,AE194,AJ194,AO194,AT194,AY194)</f>
        <v>28205.360000000004</v>
      </c>
      <c r="F194" s="786">
        <f>SUM(I194,L194,O194,R194,U194,X194,AC194,AH194,AM194,AR194,AW194,AZ194)</f>
        <v>12825.293290000001</v>
      </c>
      <c r="G194" s="787">
        <f t="shared" ref="G194:G208" si="378">SUM(F194/E194*100)</f>
        <v>45.471120701880771</v>
      </c>
      <c r="H194" s="317">
        <f>SUM(H149-H85)</f>
        <v>273</v>
      </c>
      <c r="I194" s="317">
        <f>SUM(I149-I85)</f>
        <v>273</v>
      </c>
      <c r="J194" s="296">
        <f t="shared" ref="J194:J208" si="379">SUM(I194/H194*100)</f>
        <v>100</v>
      </c>
      <c r="K194" s="317">
        <f>SUM(K149-K85)</f>
        <v>613.97226000000001</v>
      </c>
      <c r="L194" s="317">
        <f>SUM(L149-L85)</f>
        <v>613.97226000000001</v>
      </c>
      <c r="M194" s="656">
        <f t="shared" ref="M194:M208" si="380">SUM(L194/K194*100)</f>
        <v>100</v>
      </c>
      <c r="N194" s="317">
        <f>SUM(N149-N85)</f>
        <v>352.71975999999995</v>
      </c>
      <c r="O194" s="317">
        <f>SUM(O149-O85)</f>
        <v>352.71975999999995</v>
      </c>
      <c r="P194" s="296">
        <f t="shared" ref="P194:P208" si="381">SUM(O194/N194*100)</f>
        <v>100</v>
      </c>
      <c r="Q194" s="586">
        <f>SUM(Q149-Q85)</f>
        <v>879.55675999999994</v>
      </c>
      <c r="R194" s="586">
        <f>SUM(R149-R85)</f>
        <v>879.55675999999994</v>
      </c>
      <c r="S194" s="659">
        <f t="shared" ref="S194:S208" si="382">SUM(R194/Q194*100)</f>
        <v>100</v>
      </c>
      <c r="T194" s="586">
        <f>SUM(T149-T85)</f>
        <v>559.19400999999993</v>
      </c>
      <c r="U194" s="586">
        <f>SUM(U149-U85)</f>
        <v>559.19400999999993</v>
      </c>
      <c r="V194" s="748">
        <f t="shared" ref="V194:V208" si="383">SUM(U194/T194*100)</f>
        <v>100</v>
      </c>
      <c r="W194" s="586">
        <f>SUM(W149-W85)</f>
        <v>8549.6262700000007</v>
      </c>
      <c r="X194" s="586">
        <f>SUM(X149-X85)</f>
        <v>8549.6262700000007</v>
      </c>
      <c r="Y194" s="659">
        <f t="shared" ref="Y194:Y208" si="384">SUM(X194/W194*100)</f>
        <v>100</v>
      </c>
      <c r="Z194" s="478">
        <f>SUM(Z149-Z85)</f>
        <v>1364.12401</v>
      </c>
      <c r="AA194" s="478" t="e">
        <f>SUM(#REF!,AA73,AA76,AA79,AA82,AA91,AA94,#REF!)</f>
        <v>#REF!</v>
      </c>
      <c r="AB194" s="478" t="e">
        <f>SUM(#REF!,AB73,AB76,AB79,AB82,AB91,AB94,#REF!)</f>
        <v>#REF!</v>
      </c>
      <c r="AC194" s="478">
        <f>SUM(AC149-AC85)</f>
        <v>1364.1208099999999</v>
      </c>
      <c r="AD194" s="478">
        <f t="shared" ref="AD194:AD208" si="385">SUM(AC194/Z194*100)</f>
        <v>99.999765417221838</v>
      </c>
      <c r="AE194" s="478">
        <f>SUM(AE149-AE85)</f>
        <v>248.18742</v>
      </c>
      <c r="AF194" s="432"/>
      <c r="AG194" s="432"/>
      <c r="AH194" s="478">
        <f>SUM(AH149-AH85)</f>
        <v>233.10342</v>
      </c>
      <c r="AI194" s="478">
        <f t="shared" ref="AI194:AI208" si="386">SUM(AH194/AE194*100)</f>
        <v>93.922334983779592</v>
      </c>
      <c r="AJ194" s="478">
        <f>SUM(AJ149-AJ85)</f>
        <v>11611.7371</v>
      </c>
      <c r="AK194" s="432"/>
      <c r="AL194" s="432"/>
      <c r="AM194" s="478">
        <f>SUM(AM149-AM85)</f>
        <v>0</v>
      </c>
      <c r="AN194" s="478">
        <f t="shared" ref="AN194:AN208" si="387">SUM(AM194/AJ194*100)</f>
        <v>0</v>
      </c>
      <c r="AO194" s="668">
        <f>SUM(AO149-AO85)</f>
        <v>2098.7977500000002</v>
      </c>
      <c r="AP194" s="668" t="e">
        <f>SUM(#REF!,AP73,AP76,AP79,AP82,#REF!,#REF!,AP143)</f>
        <v>#REF!</v>
      </c>
      <c r="AQ194" s="668" t="e">
        <f>SUM(#REF!,AQ73,AQ76,AQ79,AQ82,#REF!,#REF!,AQ143)</f>
        <v>#REF!</v>
      </c>
      <c r="AR194" s="668">
        <f>SUM(AR149-AR85)</f>
        <v>0</v>
      </c>
      <c r="AS194" s="798">
        <f t="shared" ref="AS194:AS208" si="388">SUM(AR194/AO194*100)</f>
        <v>0</v>
      </c>
      <c r="AT194" s="668">
        <f>SUM(AT149-AT85)</f>
        <v>220.91226</v>
      </c>
      <c r="AU194" s="666"/>
      <c r="AV194" s="666"/>
      <c r="AW194" s="668">
        <f>SUM(AW149-AW85)</f>
        <v>0</v>
      </c>
      <c r="AX194" s="668">
        <f t="shared" ref="AX194:AX208" si="389">SUM(AW194/AT194*100)</f>
        <v>0</v>
      </c>
      <c r="AY194" s="668">
        <f>SUM(AY149-AY85)</f>
        <v>1433.5323999999998</v>
      </c>
      <c r="AZ194" s="668">
        <f>SUM(AZ149-AZ85)</f>
        <v>0</v>
      </c>
      <c r="BA194" s="240">
        <f t="shared" ref="BA194:BA208" si="390">SUM(AZ194/AY194*100)</f>
        <v>0</v>
      </c>
      <c r="BB194" s="1015"/>
    </row>
    <row r="195" spans="1:54" ht="20.25" customHeight="1" x14ac:dyDescent="0.25">
      <c r="A195" s="1016"/>
      <c r="B195" s="1016"/>
      <c r="C195" s="1016"/>
      <c r="D195" s="176" t="s">
        <v>237</v>
      </c>
      <c r="E195" s="786">
        <f t="shared" si="377"/>
        <v>28205.360000000004</v>
      </c>
      <c r="F195" s="786">
        <f>SUM(I195,L195,O195,R195,U195,X195,AC195,AH195,AM195,AR195,AW195,AZ195)</f>
        <v>12825.293290000001</v>
      </c>
      <c r="G195" s="787">
        <f t="shared" si="378"/>
        <v>45.471120701880771</v>
      </c>
      <c r="H195" s="317">
        <f t="shared" ref="H195:I196" si="391">SUM(H150-H86)</f>
        <v>273</v>
      </c>
      <c r="I195" s="317">
        <f t="shared" si="391"/>
        <v>273</v>
      </c>
      <c r="J195" s="296">
        <f t="shared" si="379"/>
        <v>100</v>
      </c>
      <c r="K195" s="317">
        <f t="shared" ref="K195:L195" si="392">SUM(K150-K86)</f>
        <v>613.97226000000001</v>
      </c>
      <c r="L195" s="317">
        <f t="shared" si="392"/>
        <v>613.97226000000001</v>
      </c>
      <c r="M195" s="656">
        <f t="shared" si="380"/>
        <v>100</v>
      </c>
      <c r="N195" s="317">
        <f t="shared" ref="N195:O195" si="393">SUM(N150-N86)</f>
        <v>352.71975999999995</v>
      </c>
      <c r="O195" s="317">
        <f t="shared" si="393"/>
        <v>352.71975999999995</v>
      </c>
      <c r="P195" s="296">
        <f t="shared" si="381"/>
        <v>100</v>
      </c>
      <c r="Q195" s="586">
        <f t="shared" ref="Q195:R195" si="394">SUM(Q150-Q86)</f>
        <v>879.55675999999994</v>
      </c>
      <c r="R195" s="586">
        <f t="shared" si="394"/>
        <v>879.55675999999994</v>
      </c>
      <c r="S195" s="659">
        <f t="shared" si="382"/>
        <v>100</v>
      </c>
      <c r="T195" s="586">
        <f t="shared" ref="T195:U195" si="395">SUM(T150-T86)</f>
        <v>559.19400999999993</v>
      </c>
      <c r="U195" s="586">
        <f t="shared" si="395"/>
        <v>559.19400999999993</v>
      </c>
      <c r="V195" s="748">
        <f t="shared" si="383"/>
        <v>100</v>
      </c>
      <c r="W195" s="586">
        <f t="shared" ref="W195:X195" si="396">SUM(W150-W86)</f>
        <v>8549.6262700000007</v>
      </c>
      <c r="X195" s="586">
        <f t="shared" si="396"/>
        <v>8549.6262700000007</v>
      </c>
      <c r="Y195" s="659">
        <f t="shared" si="384"/>
        <v>100</v>
      </c>
      <c r="Z195" s="478">
        <f t="shared" ref="Z195" si="397">SUM(Z150-Z86)</f>
        <v>1364.12401</v>
      </c>
      <c r="AA195" s="478" t="e">
        <f>SUM(#REF!,AA74,AA77,AA80,AA83,AA92,AA95,#REF!)</f>
        <v>#REF!</v>
      </c>
      <c r="AB195" s="478" t="e">
        <f>SUM(#REF!,AB74,AB77,AB80,AB83,AB92,AB95,#REF!)</f>
        <v>#REF!</v>
      </c>
      <c r="AC195" s="478">
        <f t="shared" ref="AC195" si="398">SUM(AC150-AC86)</f>
        <v>1364.1208099999999</v>
      </c>
      <c r="AD195" s="478">
        <f t="shared" si="385"/>
        <v>99.999765417221838</v>
      </c>
      <c r="AE195" s="478">
        <f t="shared" ref="AE195" si="399">SUM(AE150-AE86)</f>
        <v>248.18742</v>
      </c>
      <c r="AF195" s="432"/>
      <c r="AG195" s="432"/>
      <c r="AH195" s="478">
        <f t="shared" ref="AH195" si="400">SUM(AH150-AH86)</f>
        <v>233.10342</v>
      </c>
      <c r="AI195" s="478">
        <f t="shared" si="386"/>
        <v>93.922334983779592</v>
      </c>
      <c r="AJ195" s="478">
        <f t="shared" ref="AJ195" si="401">SUM(AJ150-AJ86)</f>
        <v>11611.7371</v>
      </c>
      <c r="AK195" s="432"/>
      <c r="AL195" s="432"/>
      <c r="AM195" s="478">
        <f t="shared" ref="AM195:AO195" si="402">SUM(AM150-AM86)</f>
        <v>0</v>
      </c>
      <c r="AN195" s="478">
        <f t="shared" si="387"/>
        <v>0</v>
      </c>
      <c r="AO195" s="668">
        <f t="shared" si="402"/>
        <v>2098.7977500000002</v>
      </c>
      <c r="AP195" s="668" t="e">
        <f>SUM(#REF!,AP74,AP77,AP80,AP83,#REF!,#REF!,AP144)</f>
        <v>#REF!</v>
      </c>
      <c r="AQ195" s="668" t="e">
        <f>SUM(#REF!,AQ74,AQ77,AQ80,AQ83,#REF!,#REF!,AQ144)</f>
        <v>#REF!</v>
      </c>
      <c r="AR195" s="668">
        <f t="shared" ref="AR195" si="403">SUM(AR150-AR86)</f>
        <v>0</v>
      </c>
      <c r="AS195" s="798">
        <f t="shared" si="388"/>
        <v>0</v>
      </c>
      <c r="AT195" s="668">
        <f t="shared" ref="AT195" si="404">SUM(AT150-AT86)</f>
        <v>220.91226</v>
      </c>
      <c r="AU195" s="666"/>
      <c r="AV195" s="666"/>
      <c r="AW195" s="668">
        <f t="shared" ref="AW195" si="405">SUM(AW150-AW86)</f>
        <v>0</v>
      </c>
      <c r="AX195" s="668">
        <f t="shared" si="389"/>
        <v>0</v>
      </c>
      <c r="AY195" s="668">
        <f t="shared" ref="AY195:AZ195" si="406">SUM(AY150-AY86)</f>
        <v>1433.5323999999998</v>
      </c>
      <c r="AZ195" s="668">
        <f t="shared" si="406"/>
        <v>0</v>
      </c>
      <c r="BA195" s="240">
        <f t="shared" si="390"/>
        <v>0</v>
      </c>
      <c r="BB195" s="1015"/>
    </row>
    <row r="196" spans="1:54" ht="86.25" customHeight="1" x14ac:dyDescent="0.25">
      <c r="A196" s="1016"/>
      <c r="B196" s="1016"/>
      <c r="C196" s="1016"/>
      <c r="D196" s="176" t="s">
        <v>241</v>
      </c>
      <c r="E196" s="786">
        <f t="shared" si="377"/>
        <v>1655.9159999999999</v>
      </c>
      <c r="F196" s="786">
        <f>SUM(I196,L196,O196,R196,U196,X196,AC196,AH196,AM196,AR196,AW196,AZ196)</f>
        <v>1630.9159999999999</v>
      </c>
      <c r="G196" s="787">
        <f t="shared" si="378"/>
        <v>98.490261583317036</v>
      </c>
      <c r="H196" s="317">
        <f t="shared" si="391"/>
        <v>94</v>
      </c>
      <c r="I196" s="317">
        <f t="shared" si="391"/>
        <v>94</v>
      </c>
      <c r="J196" s="296">
        <f t="shared" si="379"/>
        <v>100</v>
      </c>
      <c r="K196" s="317">
        <f t="shared" ref="K196:L196" si="407">SUM(K151-K87)</f>
        <v>0</v>
      </c>
      <c r="L196" s="317">
        <f t="shared" si="407"/>
        <v>0</v>
      </c>
      <c r="M196" s="296" t="e">
        <f t="shared" si="380"/>
        <v>#DIV/0!</v>
      </c>
      <c r="N196" s="317">
        <f t="shared" ref="N196:O196" si="408">SUM(N151-N87)</f>
        <v>34</v>
      </c>
      <c r="O196" s="317">
        <f t="shared" si="408"/>
        <v>34</v>
      </c>
      <c r="P196" s="296">
        <f t="shared" si="381"/>
        <v>100</v>
      </c>
      <c r="Q196" s="586">
        <f t="shared" ref="Q196:R196" si="409">SUM(Q151-Q87)</f>
        <v>22.400000000000006</v>
      </c>
      <c r="R196" s="586">
        <f t="shared" si="409"/>
        <v>22.400000000000006</v>
      </c>
      <c r="S196" s="659">
        <f t="shared" si="382"/>
        <v>100</v>
      </c>
      <c r="T196" s="586">
        <f t="shared" ref="T196:U196" si="410">SUM(T151-T87)</f>
        <v>94.6</v>
      </c>
      <c r="U196" s="586">
        <f t="shared" si="410"/>
        <v>94.6</v>
      </c>
      <c r="V196" s="748">
        <f t="shared" si="383"/>
        <v>100</v>
      </c>
      <c r="W196" s="586">
        <f t="shared" ref="W196:X196" si="411">SUM(W151-W87)</f>
        <v>1355.9159999999999</v>
      </c>
      <c r="X196" s="586">
        <f t="shared" si="411"/>
        <v>1355.9159999999999</v>
      </c>
      <c r="Y196" s="748">
        <f t="shared" si="384"/>
        <v>100</v>
      </c>
      <c r="Z196" s="478">
        <f t="shared" ref="Z196" si="412">SUM(Z151-Z87)</f>
        <v>30</v>
      </c>
      <c r="AA196" s="478" t="e">
        <f>SUM(#REF!,AA75,AA78,AA81,AA84,AA93,AA96,#REF!)</f>
        <v>#REF!</v>
      </c>
      <c r="AB196" s="478" t="e">
        <f>SUM(#REF!,AB75,AB78,AB81,AB84,AB93,AB96,#REF!)</f>
        <v>#REF!</v>
      </c>
      <c r="AC196" s="478">
        <f t="shared" ref="AC196" si="413">SUM(AC151-AC87)</f>
        <v>30</v>
      </c>
      <c r="AD196" s="478">
        <f t="shared" si="385"/>
        <v>100</v>
      </c>
      <c r="AE196" s="478">
        <f t="shared" ref="AE196" si="414">SUM(AE151-AE87)</f>
        <v>25</v>
      </c>
      <c r="AF196" s="433"/>
      <c r="AG196" s="433"/>
      <c r="AH196" s="478">
        <f t="shared" ref="AH196" si="415">SUM(AH151-AH87)</f>
        <v>0</v>
      </c>
      <c r="AI196" s="478">
        <f t="shared" si="386"/>
        <v>0</v>
      </c>
      <c r="AJ196" s="478">
        <f t="shared" ref="AJ196" si="416">SUM(AJ151-AJ87)</f>
        <v>0</v>
      </c>
      <c r="AK196" s="433"/>
      <c r="AL196" s="433"/>
      <c r="AM196" s="478">
        <f t="shared" ref="AM196:AO196" si="417">SUM(AM151-AM87)</f>
        <v>0</v>
      </c>
      <c r="AN196" s="478" t="e">
        <f t="shared" si="387"/>
        <v>#DIV/0!</v>
      </c>
      <c r="AO196" s="668">
        <f t="shared" si="417"/>
        <v>0</v>
      </c>
      <c r="AP196" s="671"/>
      <c r="AQ196" s="671"/>
      <c r="AR196" s="668">
        <f t="shared" ref="AR196" si="418">SUM(AR151-AR87)</f>
        <v>0</v>
      </c>
      <c r="AS196" s="798" t="e">
        <f t="shared" si="388"/>
        <v>#DIV/0!</v>
      </c>
      <c r="AT196" s="668">
        <f t="shared" ref="AT196" si="419">SUM(AT151-AT87)</f>
        <v>0</v>
      </c>
      <c r="AU196" s="671"/>
      <c r="AV196" s="671"/>
      <c r="AW196" s="668">
        <f t="shared" ref="AW196" si="420">SUM(AW151-AW87)</f>
        <v>0</v>
      </c>
      <c r="AX196" s="668" t="e">
        <f t="shared" si="389"/>
        <v>#DIV/0!</v>
      </c>
      <c r="AY196" s="668">
        <f t="shared" ref="AY196:AZ196" si="421">SUM(AY151-AY87)</f>
        <v>0</v>
      </c>
      <c r="AZ196" s="668">
        <f t="shared" si="421"/>
        <v>0</v>
      </c>
      <c r="BA196" s="240" t="e">
        <f t="shared" si="390"/>
        <v>#DIV/0!</v>
      </c>
      <c r="BB196" s="1015"/>
    </row>
    <row r="197" spans="1:54" ht="24" customHeight="1" x14ac:dyDescent="0.25">
      <c r="A197" s="1016" t="s">
        <v>290</v>
      </c>
      <c r="B197" s="1016"/>
      <c r="C197" s="1016"/>
      <c r="D197" s="183" t="s">
        <v>5</v>
      </c>
      <c r="E197" s="548">
        <f t="shared" si="377"/>
        <v>1975.6247800000001</v>
      </c>
      <c r="F197" s="548">
        <f t="shared" ref="F197:F199" si="422">SUM(I197,L197,O197,R197,U197,X197,AC197,AH197,AM197,AR197,AW197,AZ197)</f>
        <v>1827.4958000000001</v>
      </c>
      <c r="G197" s="799">
        <f t="shared" si="378"/>
        <v>92.502170376704825</v>
      </c>
      <c r="H197" s="372">
        <f t="shared" ref="H197:I199" si="423">SUM(H85,H159)</f>
        <v>0</v>
      </c>
      <c r="I197" s="372">
        <f t="shared" si="423"/>
        <v>0</v>
      </c>
      <c r="J197" s="318" t="e">
        <f t="shared" si="379"/>
        <v>#DIV/0!</v>
      </c>
      <c r="K197" s="372">
        <f t="shared" ref="K197:L199" si="424">SUM(K85,K159)</f>
        <v>0</v>
      </c>
      <c r="L197" s="372">
        <f t="shared" si="424"/>
        <v>0</v>
      </c>
      <c r="M197" s="318" t="e">
        <f t="shared" si="380"/>
        <v>#DIV/0!</v>
      </c>
      <c r="N197" s="372">
        <f t="shared" ref="N197:O199" si="425">SUM(N85,N159)</f>
        <v>1209</v>
      </c>
      <c r="O197" s="372">
        <f t="shared" si="425"/>
        <v>1209</v>
      </c>
      <c r="P197" s="318">
        <f t="shared" si="381"/>
        <v>100</v>
      </c>
      <c r="Q197" s="354">
        <f t="shared" ref="Q197:R199" si="426">SUM(Q85,Q159)</f>
        <v>177.5</v>
      </c>
      <c r="R197" s="354">
        <f t="shared" si="426"/>
        <v>177.5</v>
      </c>
      <c r="S197" s="356">
        <f t="shared" si="382"/>
        <v>100</v>
      </c>
      <c r="T197" s="354">
        <f t="shared" ref="T197:U199" si="427">SUM(T85,T159)</f>
        <v>0</v>
      </c>
      <c r="U197" s="354">
        <f t="shared" si="427"/>
        <v>0</v>
      </c>
      <c r="V197" s="356" t="e">
        <f t="shared" si="383"/>
        <v>#DIV/0!</v>
      </c>
      <c r="W197" s="354">
        <f t="shared" ref="W197:X199" si="428">SUM(W85,W159)</f>
        <v>44.9</v>
      </c>
      <c r="X197" s="354">
        <f t="shared" si="428"/>
        <v>44.9</v>
      </c>
      <c r="Y197" s="356">
        <f t="shared" si="384"/>
        <v>100</v>
      </c>
      <c r="Z197" s="478">
        <f>SUM(Z85,Z159)</f>
        <v>396.0958</v>
      </c>
      <c r="AA197" s="432"/>
      <c r="AB197" s="432"/>
      <c r="AC197" s="478">
        <f>SUM(AC85,AC159)</f>
        <v>396.0958</v>
      </c>
      <c r="AD197" s="432">
        <f t="shared" si="385"/>
        <v>100</v>
      </c>
      <c r="AE197" s="478">
        <f>SUM(AE85,AE159)</f>
        <v>0</v>
      </c>
      <c r="AF197" s="432"/>
      <c r="AG197" s="432"/>
      <c r="AH197" s="478">
        <f>SUM(AH85,AH159)</f>
        <v>0</v>
      </c>
      <c r="AI197" s="432" t="e">
        <f t="shared" si="386"/>
        <v>#DIV/0!</v>
      </c>
      <c r="AJ197" s="478">
        <f>SUM(AJ85,AJ159)</f>
        <v>0</v>
      </c>
      <c r="AK197" s="432"/>
      <c r="AL197" s="432"/>
      <c r="AM197" s="478">
        <f>SUM(AM85,AM159)</f>
        <v>0</v>
      </c>
      <c r="AN197" s="432" t="e">
        <f t="shared" si="387"/>
        <v>#DIV/0!</v>
      </c>
      <c r="AO197" s="525">
        <f>SUM(AO85,AO159)</f>
        <v>0</v>
      </c>
      <c r="AP197" s="237"/>
      <c r="AQ197" s="237"/>
      <c r="AR197" s="525">
        <f>SUM(AR85,AR159)</f>
        <v>0</v>
      </c>
      <c r="AS197" s="237" t="e">
        <f t="shared" si="388"/>
        <v>#DIV/0!</v>
      </c>
      <c r="AT197" s="525">
        <f>SUM(AT85,AT159)</f>
        <v>0</v>
      </c>
      <c r="AU197" s="511">
        <f t="shared" ref="AU197:AV199" si="429">SUM(AU85,AU94,AU159)</f>
        <v>0</v>
      </c>
      <c r="AV197" s="511">
        <f t="shared" si="429"/>
        <v>0</v>
      </c>
      <c r="AW197" s="525">
        <f>SUM(AW85,AW159)</f>
        <v>0</v>
      </c>
      <c r="AX197" s="511" t="e">
        <f t="shared" si="389"/>
        <v>#DIV/0!</v>
      </c>
      <c r="AY197" s="512">
        <f t="shared" ref="AY197:AZ199" si="430">SUM(AY85,AY159)</f>
        <v>148.12898000000001</v>
      </c>
      <c r="AZ197" s="512">
        <f t="shared" si="430"/>
        <v>0</v>
      </c>
      <c r="BA197" s="237">
        <f t="shared" si="390"/>
        <v>0</v>
      </c>
      <c r="BB197" s="1015"/>
    </row>
    <row r="198" spans="1:54" ht="20.25" customHeight="1" x14ac:dyDescent="0.25">
      <c r="A198" s="1016"/>
      <c r="B198" s="1016"/>
      <c r="C198" s="1016"/>
      <c r="D198" s="176" t="s">
        <v>237</v>
      </c>
      <c r="E198" s="800">
        <f t="shared" si="377"/>
        <v>1975.6247800000001</v>
      </c>
      <c r="F198" s="548">
        <f t="shared" si="422"/>
        <v>1827.4958000000001</v>
      </c>
      <c r="G198" s="799">
        <f t="shared" si="378"/>
        <v>92.502170376704825</v>
      </c>
      <c r="H198" s="372">
        <f t="shared" si="423"/>
        <v>0</v>
      </c>
      <c r="I198" s="372">
        <f t="shared" si="423"/>
        <v>0</v>
      </c>
      <c r="J198" s="318" t="e">
        <f t="shared" si="379"/>
        <v>#DIV/0!</v>
      </c>
      <c r="K198" s="372">
        <f t="shared" si="424"/>
        <v>0</v>
      </c>
      <c r="L198" s="372">
        <f t="shared" si="424"/>
        <v>0</v>
      </c>
      <c r="M198" s="318" t="e">
        <f t="shared" si="380"/>
        <v>#DIV/0!</v>
      </c>
      <c r="N198" s="372">
        <f t="shared" si="425"/>
        <v>1209</v>
      </c>
      <c r="O198" s="372">
        <f t="shared" si="425"/>
        <v>1209</v>
      </c>
      <c r="P198" s="318">
        <f t="shared" si="381"/>
        <v>100</v>
      </c>
      <c r="Q198" s="354">
        <f t="shared" si="426"/>
        <v>177.5</v>
      </c>
      <c r="R198" s="354">
        <f t="shared" si="426"/>
        <v>177.5</v>
      </c>
      <c r="S198" s="356">
        <f t="shared" si="382"/>
        <v>100</v>
      </c>
      <c r="T198" s="354">
        <f t="shared" si="427"/>
        <v>0</v>
      </c>
      <c r="U198" s="354">
        <f t="shared" si="427"/>
        <v>0</v>
      </c>
      <c r="V198" s="356" t="e">
        <f t="shared" si="383"/>
        <v>#DIV/0!</v>
      </c>
      <c r="W198" s="354">
        <f t="shared" si="428"/>
        <v>44.9</v>
      </c>
      <c r="X198" s="354">
        <f t="shared" si="428"/>
        <v>44.9</v>
      </c>
      <c r="Y198" s="356">
        <f t="shared" si="384"/>
        <v>100</v>
      </c>
      <c r="Z198" s="432">
        <f>SUM(Z86,Z95,Z160)</f>
        <v>396.0958</v>
      </c>
      <c r="AA198" s="433"/>
      <c r="AB198" s="433"/>
      <c r="AC198" s="432">
        <f>SUM(AC86,AC95,AC160)</f>
        <v>396.0958</v>
      </c>
      <c r="AD198" s="432">
        <f t="shared" si="385"/>
        <v>100</v>
      </c>
      <c r="AE198" s="432">
        <f>SUM(AE86,AE95,AE160)</f>
        <v>0</v>
      </c>
      <c r="AF198" s="433"/>
      <c r="AG198" s="433"/>
      <c r="AH198" s="432">
        <f>SUM(AH86,AH95,AH160)</f>
        <v>0</v>
      </c>
      <c r="AI198" s="432" t="e">
        <f t="shared" si="386"/>
        <v>#DIV/0!</v>
      </c>
      <c r="AJ198" s="478">
        <f>SUM(AJ86,AJ160)</f>
        <v>0</v>
      </c>
      <c r="AK198" s="433"/>
      <c r="AL198" s="433"/>
      <c r="AM198" s="478">
        <f>SUM(AM86,AM160)</f>
        <v>0</v>
      </c>
      <c r="AN198" s="432" t="e">
        <f t="shared" si="387"/>
        <v>#DIV/0!</v>
      </c>
      <c r="AO198" s="511">
        <f>SUM(AO86,AO95,AO160)</f>
        <v>0</v>
      </c>
      <c r="AP198" s="238"/>
      <c r="AQ198" s="238"/>
      <c r="AR198" s="511">
        <f>SUM(AR86,AR95,AR160)</f>
        <v>0</v>
      </c>
      <c r="AS198" s="237" t="e">
        <f t="shared" si="388"/>
        <v>#DIV/0!</v>
      </c>
      <c r="AT198" s="511">
        <f>SUM(AT86,AT95,AT160)</f>
        <v>0</v>
      </c>
      <c r="AU198" s="511">
        <f t="shared" si="429"/>
        <v>0</v>
      </c>
      <c r="AV198" s="511">
        <f t="shared" si="429"/>
        <v>0</v>
      </c>
      <c r="AW198" s="511">
        <f>SUM(AW86,AW95,AW160)</f>
        <v>0</v>
      </c>
      <c r="AX198" s="511" t="e">
        <f t="shared" si="389"/>
        <v>#DIV/0!</v>
      </c>
      <c r="AY198" s="512">
        <f t="shared" si="430"/>
        <v>148.12898000000001</v>
      </c>
      <c r="AZ198" s="512">
        <f t="shared" si="430"/>
        <v>0</v>
      </c>
      <c r="BA198" s="237">
        <f t="shared" si="390"/>
        <v>0</v>
      </c>
      <c r="BB198" s="1015"/>
    </row>
    <row r="199" spans="1:54" ht="87.75" customHeight="1" x14ac:dyDescent="0.25">
      <c r="A199" s="1016"/>
      <c r="B199" s="1016"/>
      <c r="C199" s="1016"/>
      <c r="D199" s="176" t="s">
        <v>241</v>
      </c>
      <c r="E199" s="800">
        <f t="shared" si="377"/>
        <v>1975.6247800000001</v>
      </c>
      <c r="F199" s="548">
        <f t="shared" si="422"/>
        <v>1827.4958000000001</v>
      </c>
      <c r="G199" s="799">
        <f t="shared" si="378"/>
        <v>92.502170376704825</v>
      </c>
      <c r="H199" s="372">
        <f t="shared" si="423"/>
        <v>0</v>
      </c>
      <c r="I199" s="372">
        <f t="shared" si="423"/>
        <v>0</v>
      </c>
      <c r="J199" s="318" t="e">
        <f t="shared" si="379"/>
        <v>#DIV/0!</v>
      </c>
      <c r="K199" s="372">
        <f t="shared" si="424"/>
        <v>0</v>
      </c>
      <c r="L199" s="372">
        <f t="shared" si="424"/>
        <v>0</v>
      </c>
      <c r="M199" s="318" t="e">
        <f t="shared" si="380"/>
        <v>#DIV/0!</v>
      </c>
      <c r="N199" s="372">
        <f t="shared" si="425"/>
        <v>1209</v>
      </c>
      <c r="O199" s="372">
        <f t="shared" si="425"/>
        <v>1209</v>
      </c>
      <c r="P199" s="318">
        <f t="shared" si="381"/>
        <v>100</v>
      </c>
      <c r="Q199" s="354">
        <f t="shared" si="426"/>
        <v>177.5</v>
      </c>
      <c r="R199" s="354">
        <f t="shared" si="426"/>
        <v>177.5</v>
      </c>
      <c r="S199" s="356">
        <f t="shared" si="382"/>
        <v>100</v>
      </c>
      <c r="T199" s="354">
        <f t="shared" si="427"/>
        <v>0</v>
      </c>
      <c r="U199" s="354">
        <f t="shared" si="427"/>
        <v>0</v>
      </c>
      <c r="V199" s="356" t="e">
        <f t="shared" si="383"/>
        <v>#DIV/0!</v>
      </c>
      <c r="W199" s="354">
        <f t="shared" si="428"/>
        <v>44.9</v>
      </c>
      <c r="X199" s="354">
        <f t="shared" si="428"/>
        <v>44.9</v>
      </c>
      <c r="Y199" s="356">
        <f t="shared" si="384"/>
        <v>100</v>
      </c>
      <c r="Z199" s="432">
        <f>SUM(Z87,Z96,Z161)</f>
        <v>396.0958</v>
      </c>
      <c r="AA199" s="433"/>
      <c r="AB199" s="433"/>
      <c r="AC199" s="432">
        <f>SUM(AC87,AC96,AC161)</f>
        <v>396.0958</v>
      </c>
      <c r="AD199" s="432">
        <f t="shared" si="385"/>
        <v>100</v>
      </c>
      <c r="AE199" s="432">
        <f>SUM(AE87,AE96,AE161)</f>
        <v>0</v>
      </c>
      <c r="AF199" s="433"/>
      <c r="AG199" s="433"/>
      <c r="AH199" s="432">
        <f>SUM(AH87,AH96,AH161)</f>
        <v>0</v>
      </c>
      <c r="AI199" s="432" t="e">
        <f t="shared" si="386"/>
        <v>#DIV/0!</v>
      </c>
      <c r="AJ199" s="478">
        <f>SUM(AJ87,AJ161)</f>
        <v>0</v>
      </c>
      <c r="AK199" s="433"/>
      <c r="AL199" s="433"/>
      <c r="AM199" s="478">
        <f>SUM(AM87,AM161)</f>
        <v>0</v>
      </c>
      <c r="AN199" s="432" t="e">
        <f t="shared" si="387"/>
        <v>#DIV/0!</v>
      </c>
      <c r="AO199" s="511">
        <f>SUM(AO87,AO96,AO161)</f>
        <v>0</v>
      </c>
      <c r="AP199" s="238"/>
      <c r="AQ199" s="238"/>
      <c r="AR199" s="511">
        <f>SUM(AR87,AR96,AR161)</f>
        <v>0</v>
      </c>
      <c r="AS199" s="237" t="e">
        <f t="shared" si="388"/>
        <v>#DIV/0!</v>
      </c>
      <c r="AT199" s="511">
        <f>SUM(AT87,AT96,AT161)</f>
        <v>0</v>
      </c>
      <c r="AU199" s="511">
        <f t="shared" si="429"/>
        <v>0</v>
      </c>
      <c r="AV199" s="511">
        <f t="shared" si="429"/>
        <v>0</v>
      </c>
      <c r="AW199" s="511">
        <f>SUM(AW87,AW96,AW161)</f>
        <v>0</v>
      </c>
      <c r="AX199" s="511" t="e">
        <f t="shared" si="389"/>
        <v>#DIV/0!</v>
      </c>
      <c r="AY199" s="512">
        <f t="shared" si="430"/>
        <v>148.12898000000001</v>
      </c>
      <c r="AZ199" s="512">
        <f t="shared" si="430"/>
        <v>0</v>
      </c>
      <c r="BA199" s="237">
        <f t="shared" si="390"/>
        <v>0</v>
      </c>
      <c r="BB199" s="1015"/>
    </row>
    <row r="200" spans="1:54" ht="21" customHeight="1" x14ac:dyDescent="0.25">
      <c r="A200" s="1017" t="s">
        <v>347</v>
      </c>
      <c r="B200" s="1017"/>
      <c r="C200" s="1017"/>
      <c r="D200" s="180" t="s">
        <v>5</v>
      </c>
      <c r="E200" s="800">
        <f t="shared" si="377"/>
        <v>281.7</v>
      </c>
      <c r="F200" s="548">
        <f>SUM(I200,L200,O200,R200,U200,X200,AC200,AH200,AM200,AR200,AW200,AZ200)</f>
        <v>281.7</v>
      </c>
      <c r="G200" s="793">
        <f t="shared" si="378"/>
        <v>100</v>
      </c>
      <c r="H200" s="216">
        <f t="shared" ref="H200:I202" si="431">SUM(H172)</f>
        <v>0</v>
      </c>
      <c r="I200" s="216">
        <f t="shared" si="431"/>
        <v>0</v>
      </c>
      <c r="J200" s="794" t="e">
        <f t="shared" si="379"/>
        <v>#DIV/0!</v>
      </c>
      <c r="K200" s="216">
        <f t="shared" ref="K200:L202" si="432">SUM(K172)</f>
        <v>0</v>
      </c>
      <c r="L200" s="216">
        <f t="shared" si="432"/>
        <v>281.7</v>
      </c>
      <c r="M200" s="794" t="e">
        <f t="shared" si="380"/>
        <v>#DIV/0!</v>
      </c>
      <c r="N200" s="216">
        <f t="shared" ref="N200:O202" si="433">SUM(N172)</f>
        <v>0</v>
      </c>
      <c r="O200" s="216">
        <f t="shared" si="433"/>
        <v>0</v>
      </c>
      <c r="P200" s="794" t="e">
        <f t="shared" si="381"/>
        <v>#DIV/0!</v>
      </c>
      <c r="Q200" s="218">
        <f t="shared" ref="Q200:R202" si="434">SUM(Q172)</f>
        <v>281.7</v>
      </c>
      <c r="R200" s="218">
        <f t="shared" si="434"/>
        <v>0</v>
      </c>
      <c r="S200" s="795">
        <f t="shared" si="382"/>
        <v>0</v>
      </c>
      <c r="T200" s="218">
        <f t="shared" ref="T200:U202" si="435">SUM(T172)</f>
        <v>0</v>
      </c>
      <c r="U200" s="218">
        <f t="shared" si="435"/>
        <v>0</v>
      </c>
      <c r="V200" s="795" t="e">
        <f t="shared" si="383"/>
        <v>#DIV/0!</v>
      </c>
      <c r="W200" s="218">
        <f t="shared" ref="W200:X202" si="436">SUM(W172)</f>
        <v>0</v>
      </c>
      <c r="X200" s="218">
        <f t="shared" si="436"/>
        <v>0</v>
      </c>
      <c r="Y200" s="795" t="e">
        <f t="shared" si="384"/>
        <v>#DIV/0!</v>
      </c>
      <c r="Z200" s="461">
        <f>SUM(Z172)</f>
        <v>0</v>
      </c>
      <c r="AA200" s="461">
        <f>SUM(AA172)</f>
        <v>0</v>
      </c>
      <c r="AB200" s="461">
        <f>SUM(AB172)</f>
        <v>0</v>
      </c>
      <c r="AC200" s="461">
        <f>SUM(AC172)</f>
        <v>0</v>
      </c>
      <c r="AD200" s="432" t="e">
        <f t="shared" si="385"/>
        <v>#DIV/0!</v>
      </c>
      <c r="AE200" s="461">
        <f>SUM(AE172)</f>
        <v>0</v>
      </c>
      <c r="AF200" s="432"/>
      <c r="AG200" s="432"/>
      <c r="AH200" s="461">
        <f>SUM(AH172)</f>
        <v>0</v>
      </c>
      <c r="AI200" s="432" t="e">
        <f t="shared" si="386"/>
        <v>#DIV/0!</v>
      </c>
      <c r="AJ200" s="461">
        <f>SUM(AJ172)</f>
        <v>0</v>
      </c>
      <c r="AK200" s="432"/>
      <c r="AL200" s="432"/>
      <c r="AM200" s="461">
        <f>SUM(AM172)</f>
        <v>0</v>
      </c>
      <c r="AN200" s="432" t="e">
        <f t="shared" si="387"/>
        <v>#DIV/0!</v>
      </c>
      <c r="AO200" s="243">
        <f>SUM(AO172)</f>
        <v>0</v>
      </c>
      <c r="AP200" s="237"/>
      <c r="AQ200" s="237"/>
      <c r="AR200" s="243">
        <f>SUM(AR172)</f>
        <v>0</v>
      </c>
      <c r="AS200" s="237" t="e">
        <f t="shared" si="388"/>
        <v>#DIV/0!</v>
      </c>
      <c r="AT200" s="243">
        <f>SUM(AT172)</f>
        <v>0</v>
      </c>
      <c r="AU200" s="237"/>
      <c r="AV200" s="237"/>
      <c r="AW200" s="243">
        <f>SUM(AW172)</f>
        <v>0</v>
      </c>
      <c r="AX200" s="237" t="e">
        <f t="shared" si="389"/>
        <v>#DIV/0!</v>
      </c>
      <c r="AY200" s="243">
        <f t="shared" ref="AY200:AZ202" si="437">SUM(AY172)</f>
        <v>0</v>
      </c>
      <c r="AZ200" s="243">
        <f t="shared" si="437"/>
        <v>0</v>
      </c>
      <c r="BA200" s="368" t="e">
        <f t="shared" si="390"/>
        <v>#DIV/0!</v>
      </c>
      <c r="BB200" s="1015"/>
    </row>
    <row r="201" spans="1:54" ht="24.75" customHeight="1" x14ac:dyDescent="0.25">
      <c r="A201" s="1017"/>
      <c r="B201" s="1017"/>
      <c r="C201" s="1017"/>
      <c r="D201" s="176" t="s">
        <v>237</v>
      </c>
      <c r="E201" s="800">
        <f t="shared" si="377"/>
        <v>281.7</v>
      </c>
      <c r="F201" s="548">
        <f>SUM(I201,L201,O201,R201,U201,X201,AC201,AH201,AM201,AR201,AW201,AZ201)</f>
        <v>281.7</v>
      </c>
      <c r="G201" s="793">
        <f t="shared" si="378"/>
        <v>100</v>
      </c>
      <c r="H201" s="216">
        <f t="shared" si="431"/>
        <v>0</v>
      </c>
      <c r="I201" s="216">
        <f t="shared" si="431"/>
        <v>0</v>
      </c>
      <c r="J201" s="794" t="e">
        <f t="shared" si="379"/>
        <v>#DIV/0!</v>
      </c>
      <c r="K201" s="216">
        <f t="shared" si="432"/>
        <v>0</v>
      </c>
      <c r="L201" s="216">
        <f t="shared" si="432"/>
        <v>281.7</v>
      </c>
      <c r="M201" s="794" t="e">
        <f t="shared" si="380"/>
        <v>#DIV/0!</v>
      </c>
      <c r="N201" s="216">
        <f t="shared" si="433"/>
        <v>0</v>
      </c>
      <c r="O201" s="216">
        <f t="shared" si="433"/>
        <v>0</v>
      </c>
      <c r="P201" s="794" t="e">
        <f t="shared" si="381"/>
        <v>#DIV/0!</v>
      </c>
      <c r="Q201" s="218">
        <f t="shared" si="434"/>
        <v>281.7</v>
      </c>
      <c r="R201" s="218">
        <f t="shared" si="434"/>
        <v>0</v>
      </c>
      <c r="S201" s="795">
        <f t="shared" si="382"/>
        <v>0</v>
      </c>
      <c r="T201" s="218">
        <f t="shared" si="435"/>
        <v>0</v>
      </c>
      <c r="U201" s="218">
        <f t="shared" si="435"/>
        <v>0</v>
      </c>
      <c r="V201" s="795" t="e">
        <f t="shared" si="383"/>
        <v>#DIV/0!</v>
      </c>
      <c r="W201" s="218">
        <f t="shared" si="436"/>
        <v>0</v>
      </c>
      <c r="X201" s="218">
        <f t="shared" si="436"/>
        <v>0</v>
      </c>
      <c r="Y201" s="795" t="e">
        <f t="shared" si="384"/>
        <v>#DIV/0!</v>
      </c>
      <c r="Z201" s="461">
        <f>SUM(Z173)</f>
        <v>0</v>
      </c>
      <c r="AA201" s="433"/>
      <c r="AB201" s="433"/>
      <c r="AC201" s="461">
        <f>SUM(AC173)</f>
        <v>0</v>
      </c>
      <c r="AD201" s="432" t="e">
        <f t="shared" si="385"/>
        <v>#DIV/0!</v>
      </c>
      <c r="AE201" s="461">
        <f>SUM(AE173)</f>
        <v>0</v>
      </c>
      <c r="AF201" s="433"/>
      <c r="AG201" s="433"/>
      <c r="AH201" s="461">
        <f>SUM(AH173)</f>
        <v>0</v>
      </c>
      <c r="AI201" s="432" t="e">
        <f t="shared" si="386"/>
        <v>#DIV/0!</v>
      </c>
      <c r="AJ201" s="461">
        <f>SUM(AJ173)</f>
        <v>0</v>
      </c>
      <c r="AK201" s="433"/>
      <c r="AL201" s="433"/>
      <c r="AM201" s="461">
        <f>SUM(AM173)</f>
        <v>0</v>
      </c>
      <c r="AN201" s="432" t="e">
        <f t="shared" si="387"/>
        <v>#DIV/0!</v>
      </c>
      <c r="AO201" s="243">
        <f>SUM(AO173)</f>
        <v>0</v>
      </c>
      <c r="AP201" s="238"/>
      <c r="AQ201" s="238"/>
      <c r="AR201" s="243">
        <f>SUM(AR173)</f>
        <v>0</v>
      </c>
      <c r="AS201" s="237" t="e">
        <f t="shared" si="388"/>
        <v>#DIV/0!</v>
      </c>
      <c r="AT201" s="243">
        <f>SUM(AT173)</f>
        <v>0</v>
      </c>
      <c r="AU201" s="238"/>
      <c r="AV201" s="238"/>
      <c r="AW201" s="243">
        <f>SUM(AW173)</f>
        <v>0</v>
      </c>
      <c r="AX201" s="237" t="e">
        <f t="shared" si="389"/>
        <v>#DIV/0!</v>
      </c>
      <c r="AY201" s="243">
        <f t="shared" si="437"/>
        <v>0</v>
      </c>
      <c r="AZ201" s="243">
        <f t="shared" si="437"/>
        <v>0</v>
      </c>
      <c r="BA201" s="368" t="e">
        <f t="shared" si="390"/>
        <v>#DIV/0!</v>
      </c>
      <c r="BB201" s="1015"/>
    </row>
    <row r="202" spans="1:54" ht="88.5" customHeight="1" x14ac:dyDescent="0.25">
      <c r="A202" s="1017"/>
      <c r="B202" s="1017"/>
      <c r="C202" s="1017"/>
      <c r="D202" s="176" t="s">
        <v>241</v>
      </c>
      <c r="E202" s="800">
        <f t="shared" si="377"/>
        <v>0</v>
      </c>
      <c r="F202" s="548">
        <f>SUM(I202,L202,O202,R202,U202,X202,AA202,AF202,AK202,AP202,AU202,AZ202)</f>
        <v>0</v>
      </c>
      <c r="G202" s="793" t="e">
        <f t="shared" si="378"/>
        <v>#DIV/0!</v>
      </c>
      <c r="H202" s="216">
        <f t="shared" si="431"/>
        <v>0</v>
      </c>
      <c r="I202" s="216">
        <f t="shared" si="431"/>
        <v>0</v>
      </c>
      <c r="J202" s="794" t="e">
        <f t="shared" si="379"/>
        <v>#DIV/0!</v>
      </c>
      <c r="K202" s="216">
        <f t="shared" si="432"/>
        <v>0</v>
      </c>
      <c r="L202" s="216">
        <f t="shared" si="432"/>
        <v>0</v>
      </c>
      <c r="M202" s="794" t="e">
        <f t="shared" si="380"/>
        <v>#DIV/0!</v>
      </c>
      <c r="N202" s="216">
        <f t="shared" si="433"/>
        <v>0</v>
      </c>
      <c r="O202" s="216">
        <f t="shared" si="433"/>
        <v>0</v>
      </c>
      <c r="P202" s="794" t="e">
        <f t="shared" si="381"/>
        <v>#DIV/0!</v>
      </c>
      <c r="Q202" s="218">
        <f t="shared" si="434"/>
        <v>0</v>
      </c>
      <c r="R202" s="218">
        <f t="shared" si="434"/>
        <v>0</v>
      </c>
      <c r="S202" s="795" t="e">
        <f t="shared" si="382"/>
        <v>#DIV/0!</v>
      </c>
      <c r="T202" s="218">
        <f t="shared" si="435"/>
        <v>0</v>
      </c>
      <c r="U202" s="218">
        <f t="shared" si="435"/>
        <v>0</v>
      </c>
      <c r="V202" s="795" t="e">
        <f t="shared" si="383"/>
        <v>#DIV/0!</v>
      </c>
      <c r="W202" s="218">
        <f t="shared" si="436"/>
        <v>0</v>
      </c>
      <c r="X202" s="218">
        <f t="shared" si="436"/>
        <v>0</v>
      </c>
      <c r="Y202" s="795" t="e">
        <f t="shared" si="384"/>
        <v>#DIV/0!</v>
      </c>
      <c r="Z202" s="461">
        <f>SUM(Z174)</f>
        <v>0</v>
      </c>
      <c r="AA202" s="433"/>
      <c r="AB202" s="433"/>
      <c r="AC202" s="461">
        <f>SUM(AC174)</f>
        <v>0</v>
      </c>
      <c r="AD202" s="432" t="e">
        <f t="shared" si="385"/>
        <v>#DIV/0!</v>
      </c>
      <c r="AE202" s="461">
        <f>SUM(AE174)</f>
        <v>0</v>
      </c>
      <c r="AF202" s="433"/>
      <c r="AG202" s="433"/>
      <c r="AH202" s="461">
        <f>SUM(AH174)</f>
        <v>0</v>
      </c>
      <c r="AI202" s="432" t="e">
        <f t="shared" si="386"/>
        <v>#DIV/0!</v>
      </c>
      <c r="AJ202" s="461">
        <f>SUM(AJ174)</f>
        <v>0</v>
      </c>
      <c r="AK202" s="433"/>
      <c r="AL202" s="433"/>
      <c r="AM202" s="461">
        <f>SUM(AM174)</f>
        <v>0</v>
      </c>
      <c r="AN202" s="432" t="e">
        <f t="shared" si="387"/>
        <v>#DIV/0!</v>
      </c>
      <c r="AO202" s="243">
        <f>SUM(AO174)</f>
        <v>0</v>
      </c>
      <c r="AP202" s="238"/>
      <c r="AQ202" s="238"/>
      <c r="AR202" s="243">
        <f>SUM(AR174)</f>
        <v>0</v>
      </c>
      <c r="AS202" s="237" t="e">
        <f t="shared" si="388"/>
        <v>#DIV/0!</v>
      </c>
      <c r="AT202" s="243">
        <f>SUM(AT174)</f>
        <v>0</v>
      </c>
      <c r="AU202" s="238"/>
      <c r="AV202" s="238"/>
      <c r="AW202" s="243">
        <f>SUM(AW174)</f>
        <v>0</v>
      </c>
      <c r="AX202" s="237" t="e">
        <f t="shared" si="389"/>
        <v>#DIV/0!</v>
      </c>
      <c r="AY202" s="243">
        <f t="shared" si="437"/>
        <v>0</v>
      </c>
      <c r="AZ202" s="243">
        <f t="shared" si="437"/>
        <v>0</v>
      </c>
      <c r="BA202" s="368" t="e">
        <f t="shared" si="390"/>
        <v>#DIV/0!</v>
      </c>
      <c r="BB202" s="1015"/>
    </row>
    <row r="203" spans="1:54" ht="21" customHeight="1" x14ac:dyDescent="0.25">
      <c r="A203" s="1017" t="s">
        <v>348</v>
      </c>
      <c r="B203" s="1017"/>
      <c r="C203" s="1017"/>
      <c r="D203" s="180" t="s">
        <v>5</v>
      </c>
      <c r="E203" s="800">
        <f t="shared" si="377"/>
        <v>250</v>
      </c>
      <c r="F203" s="548">
        <f>SUM(I203,L203,O203,R203,U203,X203,AC203,AH203,AM203,AR203,AW203,AZ203)</f>
        <v>170</v>
      </c>
      <c r="G203" s="793">
        <f t="shared" si="378"/>
        <v>68</v>
      </c>
      <c r="H203" s="317">
        <f>SUM(H181)</f>
        <v>0</v>
      </c>
      <c r="I203" s="317">
        <f>SUM(I181)</f>
        <v>0</v>
      </c>
      <c r="J203" s="318" t="e">
        <f t="shared" si="379"/>
        <v>#DIV/0!</v>
      </c>
      <c r="K203" s="317">
        <f>SUM(K181)</f>
        <v>0</v>
      </c>
      <c r="L203" s="317">
        <f>SUM(L181)</f>
        <v>0</v>
      </c>
      <c r="M203" s="318" t="e">
        <f t="shared" si="380"/>
        <v>#DIV/0!</v>
      </c>
      <c r="N203" s="317">
        <f>SUM(N181)</f>
        <v>0</v>
      </c>
      <c r="O203" s="317">
        <f>SUM(O181)</f>
        <v>0</v>
      </c>
      <c r="P203" s="318" t="e">
        <f t="shared" si="381"/>
        <v>#DIV/0!</v>
      </c>
      <c r="Q203" s="354">
        <f>SUM(Q181)</f>
        <v>0</v>
      </c>
      <c r="R203" s="354">
        <f>SUM(R181)</f>
        <v>0</v>
      </c>
      <c r="S203" s="356" t="e">
        <f t="shared" si="382"/>
        <v>#DIV/0!</v>
      </c>
      <c r="T203" s="354">
        <f>SUM(T181)</f>
        <v>0</v>
      </c>
      <c r="U203" s="354">
        <f>SUM(U181)</f>
        <v>0</v>
      </c>
      <c r="V203" s="356" t="e">
        <f t="shared" si="383"/>
        <v>#DIV/0!</v>
      </c>
      <c r="W203" s="354">
        <f>SUM(W181)</f>
        <v>0</v>
      </c>
      <c r="X203" s="354">
        <f>SUM(X181)</f>
        <v>0</v>
      </c>
      <c r="Y203" s="356" t="e">
        <f t="shared" si="384"/>
        <v>#DIV/0!</v>
      </c>
      <c r="Z203" s="478">
        <f>SUM(Z181)</f>
        <v>0</v>
      </c>
      <c r="AA203" s="478">
        <f>SUM(AA181)</f>
        <v>0</v>
      </c>
      <c r="AB203" s="478">
        <f>SUM(AB181)</f>
        <v>0</v>
      </c>
      <c r="AC203" s="478">
        <f>SUM(AC181)</f>
        <v>0</v>
      </c>
      <c r="AD203" s="432" t="e">
        <f t="shared" si="385"/>
        <v>#DIV/0!</v>
      </c>
      <c r="AE203" s="478">
        <f>SUM(AE181)</f>
        <v>0</v>
      </c>
      <c r="AF203" s="478">
        <f>SUM(AF181)</f>
        <v>0</v>
      </c>
      <c r="AG203" s="478">
        <f>SUM(AG181)</f>
        <v>0</v>
      </c>
      <c r="AH203" s="478">
        <f>SUM(AH181)</f>
        <v>170</v>
      </c>
      <c r="AI203" s="432" t="e">
        <f t="shared" si="386"/>
        <v>#DIV/0!</v>
      </c>
      <c r="AJ203" s="478">
        <f>SUM(AJ181)</f>
        <v>0</v>
      </c>
      <c r="AK203" s="432"/>
      <c r="AL203" s="432"/>
      <c r="AM203" s="478">
        <f>SUM(AM181)</f>
        <v>0</v>
      </c>
      <c r="AN203" s="432" t="e">
        <f t="shared" si="387"/>
        <v>#DIV/0!</v>
      </c>
      <c r="AO203" s="240">
        <f>SUM(AO181)</f>
        <v>250</v>
      </c>
      <c r="AP203" s="237"/>
      <c r="AQ203" s="237"/>
      <c r="AR203" s="240">
        <f>SUM(AR181)</f>
        <v>0</v>
      </c>
      <c r="AS203" s="237">
        <f t="shared" si="388"/>
        <v>0</v>
      </c>
      <c r="AT203" s="240">
        <f>SUM(AT181)</f>
        <v>0</v>
      </c>
      <c r="AU203" s="237"/>
      <c r="AV203" s="237"/>
      <c r="AW203" s="240">
        <f>SUM(AW181)</f>
        <v>0</v>
      </c>
      <c r="AX203" s="237" t="e">
        <f t="shared" si="389"/>
        <v>#DIV/0!</v>
      </c>
      <c r="AY203" s="240">
        <f>SUM(AY181)</f>
        <v>0</v>
      </c>
      <c r="AZ203" s="240">
        <f>SUM(AZ181)</f>
        <v>0</v>
      </c>
      <c r="BA203" s="237" t="e">
        <f t="shared" si="390"/>
        <v>#DIV/0!</v>
      </c>
      <c r="BB203" s="1015"/>
    </row>
    <row r="204" spans="1:54" ht="24.75" customHeight="1" x14ac:dyDescent="0.25">
      <c r="A204" s="1017"/>
      <c r="B204" s="1017"/>
      <c r="C204" s="1017"/>
      <c r="D204" s="176" t="s">
        <v>237</v>
      </c>
      <c r="E204" s="800">
        <f t="shared" si="377"/>
        <v>250</v>
      </c>
      <c r="F204" s="548">
        <f>SUM(I204,L204,O204,R204,U204,X204,AC204,AH204,AM204,AR204,AW204,AZ204)</f>
        <v>170</v>
      </c>
      <c r="G204" s="793">
        <f t="shared" si="378"/>
        <v>68</v>
      </c>
      <c r="H204" s="317">
        <f t="shared" ref="H204:H205" si="438">SUM(H182)</f>
        <v>0</v>
      </c>
      <c r="I204" s="317">
        <f t="shared" ref="I204:I205" si="439">SUM(I182)</f>
        <v>0</v>
      </c>
      <c r="J204" s="318" t="e">
        <f t="shared" si="379"/>
        <v>#DIV/0!</v>
      </c>
      <c r="K204" s="317">
        <f t="shared" ref="K204:L205" si="440">SUM(K182)</f>
        <v>0</v>
      </c>
      <c r="L204" s="317">
        <f t="shared" si="440"/>
        <v>0</v>
      </c>
      <c r="M204" s="318" t="e">
        <f t="shared" si="380"/>
        <v>#DIV/0!</v>
      </c>
      <c r="N204" s="317">
        <f t="shared" ref="N204:O205" si="441">SUM(N182)</f>
        <v>0</v>
      </c>
      <c r="O204" s="317">
        <f t="shared" si="441"/>
        <v>0</v>
      </c>
      <c r="P204" s="318" t="e">
        <f t="shared" si="381"/>
        <v>#DIV/0!</v>
      </c>
      <c r="Q204" s="354">
        <f t="shared" ref="Q204:Q205" si="442">SUM(Q182)</f>
        <v>0</v>
      </c>
      <c r="R204" s="354">
        <f t="shared" ref="R204:R205" si="443">SUM(R182)</f>
        <v>0</v>
      </c>
      <c r="S204" s="356" t="e">
        <f t="shared" si="382"/>
        <v>#DIV/0!</v>
      </c>
      <c r="T204" s="354">
        <f t="shared" ref="T204:U205" si="444">SUM(T182)</f>
        <v>0</v>
      </c>
      <c r="U204" s="354">
        <f t="shared" si="444"/>
        <v>0</v>
      </c>
      <c r="V204" s="356" t="e">
        <f t="shared" si="383"/>
        <v>#DIV/0!</v>
      </c>
      <c r="W204" s="354">
        <f t="shared" ref="W204:X205" si="445">SUM(W182)</f>
        <v>0</v>
      </c>
      <c r="X204" s="354">
        <f t="shared" si="445"/>
        <v>0</v>
      </c>
      <c r="Y204" s="356" t="e">
        <f t="shared" si="384"/>
        <v>#DIV/0!</v>
      </c>
      <c r="Z204" s="478">
        <f t="shared" ref="Z204:Z205" si="446">SUM(Z182)</f>
        <v>0</v>
      </c>
      <c r="AA204" s="433"/>
      <c r="AB204" s="433"/>
      <c r="AC204" s="478">
        <f t="shared" ref="AC204" si="447">SUM(AC182)</f>
        <v>0</v>
      </c>
      <c r="AD204" s="432" t="e">
        <f t="shared" si="385"/>
        <v>#DIV/0!</v>
      </c>
      <c r="AE204" s="478">
        <f t="shared" ref="AE204:AE205" si="448">SUM(AE182)</f>
        <v>0</v>
      </c>
      <c r="AF204" s="433"/>
      <c r="AG204" s="433"/>
      <c r="AH204" s="478">
        <f t="shared" ref="AH204:AJ205" si="449">SUM(AH182)</f>
        <v>170</v>
      </c>
      <c r="AI204" s="432" t="e">
        <f t="shared" si="386"/>
        <v>#DIV/0!</v>
      </c>
      <c r="AJ204" s="478">
        <f t="shared" si="449"/>
        <v>0</v>
      </c>
      <c r="AK204" s="433"/>
      <c r="AL204" s="433"/>
      <c r="AM204" s="478">
        <f t="shared" ref="AM204" si="450">SUM(AM182)</f>
        <v>0</v>
      </c>
      <c r="AN204" s="432" t="e">
        <f t="shared" si="387"/>
        <v>#DIV/0!</v>
      </c>
      <c r="AO204" s="240">
        <f t="shared" ref="AO204:AO205" si="451">SUM(AO182)</f>
        <v>250</v>
      </c>
      <c r="AP204" s="238"/>
      <c r="AQ204" s="238"/>
      <c r="AR204" s="240">
        <f t="shared" ref="AR204:AR205" si="452">SUM(AR182)</f>
        <v>0</v>
      </c>
      <c r="AS204" s="237">
        <f t="shared" si="388"/>
        <v>0</v>
      </c>
      <c r="AT204" s="240">
        <f t="shared" ref="AT204:AT205" si="453">SUM(AT182)</f>
        <v>0</v>
      </c>
      <c r="AU204" s="238"/>
      <c r="AV204" s="238"/>
      <c r="AW204" s="240">
        <f t="shared" ref="AW204:AW205" si="454">SUM(AW182)</f>
        <v>0</v>
      </c>
      <c r="AX204" s="237" t="e">
        <f t="shared" si="389"/>
        <v>#DIV/0!</v>
      </c>
      <c r="AY204" s="240">
        <f t="shared" ref="AY204:AZ205" si="455">SUM(AY182)</f>
        <v>0</v>
      </c>
      <c r="AZ204" s="240">
        <f t="shared" si="455"/>
        <v>0</v>
      </c>
      <c r="BA204" s="237" t="e">
        <f t="shared" si="390"/>
        <v>#DIV/0!</v>
      </c>
      <c r="BB204" s="1015"/>
    </row>
    <row r="205" spans="1:54" ht="88.5" customHeight="1" x14ac:dyDescent="0.25">
      <c r="A205" s="1017"/>
      <c r="B205" s="1017"/>
      <c r="C205" s="1017"/>
      <c r="D205" s="176" t="s">
        <v>241</v>
      </c>
      <c r="E205" s="800">
        <f t="shared" si="377"/>
        <v>0</v>
      </c>
      <c r="F205" s="548">
        <f>SUM(I205,L205,O205,R205,U205,X205,AA205,AF205,AK205,AP205,AU205,AZ205)</f>
        <v>0</v>
      </c>
      <c r="G205" s="793" t="e">
        <f t="shared" si="378"/>
        <v>#DIV/0!</v>
      </c>
      <c r="H205" s="317">
        <f t="shared" si="438"/>
        <v>0</v>
      </c>
      <c r="I205" s="317">
        <f t="shared" si="439"/>
        <v>0</v>
      </c>
      <c r="J205" s="318" t="e">
        <f t="shared" si="379"/>
        <v>#DIV/0!</v>
      </c>
      <c r="K205" s="317">
        <f t="shared" si="440"/>
        <v>0</v>
      </c>
      <c r="L205" s="317">
        <f t="shared" si="440"/>
        <v>0</v>
      </c>
      <c r="M205" s="318" t="e">
        <f t="shared" si="380"/>
        <v>#DIV/0!</v>
      </c>
      <c r="N205" s="317">
        <f t="shared" si="441"/>
        <v>0</v>
      </c>
      <c r="O205" s="317">
        <f t="shared" si="441"/>
        <v>0</v>
      </c>
      <c r="P205" s="318" t="e">
        <f t="shared" si="381"/>
        <v>#DIV/0!</v>
      </c>
      <c r="Q205" s="354">
        <f t="shared" si="442"/>
        <v>0</v>
      </c>
      <c r="R205" s="354">
        <f t="shared" si="443"/>
        <v>0</v>
      </c>
      <c r="S205" s="356" t="e">
        <f t="shared" si="382"/>
        <v>#DIV/0!</v>
      </c>
      <c r="T205" s="354">
        <f t="shared" si="444"/>
        <v>0</v>
      </c>
      <c r="U205" s="354">
        <f t="shared" si="444"/>
        <v>0</v>
      </c>
      <c r="V205" s="356" t="e">
        <f t="shared" si="383"/>
        <v>#DIV/0!</v>
      </c>
      <c r="W205" s="354">
        <f t="shared" si="445"/>
        <v>0</v>
      </c>
      <c r="X205" s="354">
        <f t="shared" si="445"/>
        <v>0</v>
      </c>
      <c r="Y205" s="356" t="e">
        <f t="shared" si="384"/>
        <v>#DIV/0!</v>
      </c>
      <c r="Z205" s="478">
        <f t="shared" si="446"/>
        <v>0</v>
      </c>
      <c r="AA205" s="433"/>
      <c r="AB205" s="433"/>
      <c r="AC205" s="478">
        <f t="shared" ref="AC205" si="456">SUM(AC183)</f>
        <v>0</v>
      </c>
      <c r="AD205" s="432" t="e">
        <f t="shared" si="385"/>
        <v>#DIV/0!</v>
      </c>
      <c r="AE205" s="478">
        <f t="shared" si="448"/>
        <v>0</v>
      </c>
      <c r="AF205" s="433"/>
      <c r="AG205" s="433"/>
      <c r="AH205" s="478">
        <f t="shared" si="449"/>
        <v>0</v>
      </c>
      <c r="AI205" s="432" t="e">
        <f t="shared" si="386"/>
        <v>#DIV/0!</v>
      </c>
      <c r="AJ205" s="478">
        <f t="shared" si="449"/>
        <v>0</v>
      </c>
      <c r="AK205" s="433"/>
      <c r="AL205" s="433"/>
      <c r="AM205" s="478">
        <f t="shared" ref="AM205" si="457">SUM(AM183)</f>
        <v>0</v>
      </c>
      <c r="AN205" s="432" t="e">
        <f t="shared" si="387"/>
        <v>#DIV/0!</v>
      </c>
      <c r="AO205" s="240">
        <f t="shared" si="451"/>
        <v>0</v>
      </c>
      <c r="AP205" s="238"/>
      <c r="AQ205" s="238"/>
      <c r="AR205" s="240">
        <f t="shared" si="452"/>
        <v>0</v>
      </c>
      <c r="AS205" s="237" t="e">
        <f t="shared" si="388"/>
        <v>#DIV/0!</v>
      </c>
      <c r="AT205" s="240">
        <f t="shared" si="453"/>
        <v>0</v>
      </c>
      <c r="AU205" s="238"/>
      <c r="AV205" s="238"/>
      <c r="AW205" s="240">
        <f t="shared" si="454"/>
        <v>0</v>
      </c>
      <c r="AX205" s="237" t="e">
        <f t="shared" si="389"/>
        <v>#DIV/0!</v>
      </c>
      <c r="AY205" s="240">
        <f t="shared" si="455"/>
        <v>0</v>
      </c>
      <c r="AZ205" s="240">
        <f t="shared" si="455"/>
        <v>0</v>
      </c>
      <c r="BA205" s="237" t="e">
        <f t="shared" si="390"/>
        <v>#DIV/0!</v>
      </c>
      <c r="BB205" s="1015"/>
    </row>
    <row r="206" spans="1:54" ht="21" customHeight="1" x14ac:dyDescent="0.25">
      <c r="A206" s="1017" t="s">
        <v>357</v>
      </c>
      <c r="B206" s="1017"/>
      <c r="C206" s="1017"/>
      <c r="D206" s="180" t="s">
        <v>5</v>
      </c>
      <c r="E206" s="800">
        <f t="shared" si="377"/>
        <v>0</v>
      </c>
      <c r="F206" s="548">
        <f>SUM(I206,L206,O206,R206,U206,X206,AC206,AH206,AM206,AR206,AW206,AZ206)</f>
        <v>0</v>
      </c>
      <c r="G206" s="793" t="e">
        <f t="shared" si="378"/>
        <v>#DIV/0!</v>
      </c>
      <c r="H206" s="801"/>
      <c r="I206" s="801"/>
      <c r="J206" s="802" t="e">
        <f t="shared" si="379"/>
        <v>#DIV/0!</v>
      </c>
      <c r="K206" s="801"/>
      <c r="L206" s="801"/>
      <c r="M206" s="802" t="e">
        <f t="shared" si="380"/>
        <v>#DIV/0!</v>
      </c>
      <c r="N206" s="801"/>
      <c r="O206" s="801"/>
      <c r="P206" s="802" t="e">
        <f t="shared" si="381"/>
        <v>#DIV/0!</v>
      </c>
      <c r="Q206" s="218"/>
      <c r="R206" s="218"/>
      <c r="S206" s="795" t="e">
        <f t="shared" si="382"/>
        <v>#DIV/0!</v>
      </c>
      <c r="T206" s="218"/>
      <c r="U206" s="218"/>
      <c r="V206" s="795" t="e">
        <f t="shared" si="383"/>
        <v>#DIV/0!</v>
      </c>
      <c r="W206" s="218"/>
      <c r="X206" s="218"/>
      <c r="Y206" s="795" t="e">
        <f t="shared" si="384"/>
        <v>#DIV/0!</v>
      </c>
      <c r="Z206" s="461"/>
      <c r="AA206" s="432"/>
      <c r="AB206" s="432"/>
      <c r="AC206" s="461"/>
      <c r="AD206" s="432" t="e">
        <f t="shared" si="385"/>
        <v>#DIV/0!</v>
      </c>
      <c r="AE206" s="461"/>
      <c r="AF206" s="432"/>
      <c r="AG206" s="432"/>
      <c r="AH206" s="461"/>
      <c r="AI206" s="432" t="e">
        <f t="shared" si="386"/>
        <v>#DIV/0!</v>
      </c>
      <c r="AJ206" s="461"/>
      <c r="AK206" s="432"/>
      <c r="AL206" s="432"/>
      <c r="AM206" s="461"/>
      <c r="AN206" s="432" t="e">
        <f t="shared" si="387"/>
        <v>#DIV/0!</v>
      </c>
      <c r="AO206" s="243"/>
      <c r="AP206" s="237"/>
      <c r="AQ206" s="237"/>
      <c r="AR206" s="243"/>
      <c r="AS206" s="237" t="e">
        <f t="shared" si="388"/>
        <v>#DIV/0!</v>
      </c>
      <c r="AT206" s="243"/>
      <c r="AU206" s="237"/>
      <c r="AV206" s="237"/>
      <c r="AW206" s="243"/>
      <c r="AX206" s="237" t="e">
        <f t="shared" si="389"/>
        <v>#DIV/0!</v>
      </c>
      <c r="AY206" s="243"/>
      <c r="AZ206" s="243"/>
      <c r="BA206" s="368" t="e">
        <f t="shared" si="390"/>
        <v>#DIV/0!</v>
      </c>
      <c r="BB206" s="1015"/>
    </row>
    <row r="207" spans="1:54" ht="24.75" customHeight="1" x14ac:dyDescent="0.25">
      <c r="A207" s="1017"/>
      <c r="B207" s="1017"/>
      <c r="C207" s="1017"/>
      <c r="D207" s="176" t="s">
        <v>237</v>
      </c>
      <c r="E207" s="800">
        <f t="shared" si="377"/>
        <v>0</v>
      </c>
      <c r="F207" s="548">
        <f>SUM(I207,L207,O207,R207,U207,X207,AC207,AH207,AM207,AR207,AW207,AZ207)</f>
        <v>0</v>
      </c>
      <c r="G207" s="793" t="e">
        <f t="shared" si="378"/>
        <v>#DIV/0!</v>
      </c>
      <c r="H207" s="801"/>
      <c r="I207" s="801"/>
      <c r="J207" s="802" t="e">
        <f t="shared" si="379"/>
        <v>#DIV/0!</v>
      </c>
      <c r="K207" s="801"/>
      <c r="L207" s="801"/>
      <c r="M207" s="802" t="e">
        <f t="shared" si="380"/>
        <v>#DIV/0!</v>
      </c>
      <c r="N207" s="801"/>
      <c r="O207" s="801"/>
      <c r="P207" s="802" t="e">
        <f t="shared" si="381"/>
        <v>#DIV/0!</v>
      </c>
      <c r="Q207" s="218"/>
      <c r="R207" s="218"/>
      <c r="S207" s="795" t="e">
        <f t="shared" si="382"/>
        <v>#DIV/0!</v>
      </c>
      <c r="T207" s="218"/>
      <c r="U207" s="218"/>
      <c r="V207" s="795" t="e">
        <f t="shared" si="383"/>
        <v>#DIV/0!</v>
      </c>
      <c r="W207" s="218"/>
      <c r="X207" s="218"/>
      <c r="Y207" s="795" t="e">
        <f t="shared" si="384"/>
        <v>#DIV/0!</v>
      </c>
      <c r="Z207" s="461"/>
      <c r="AA207" s="433"/>
      <c r="AB207" s="433"/>
      <c r="AC207" s="461"/>
      <c r="AD207" s="432" t="e">
        <f t="shared" si="385"/>
        <v>#DIV/0!</v>
      </c>
      <c r="AE207" s="461"/>
      <c r="AF207" s="433"/>
      <c r="AG207" s="433"/>
      <c r="AH207" s="461"/>
      <c r="AI207" s="432" t="e">
        <f t="shared" si="386"/>
        <v>#DIV/0!</v>
      </c>
      <c r="AJ207" s="461"/>
      <c r="AK207" s="433"/>
      <c r="AL207" s="433"/>
      <c r="AM207" s="461"/>
      <c r="AN207" s="432" t="e">
        <f t="shared" si="387"/>
        <v>#DIV/0!</v>
      </c>
      <c r="AO207" s="243"/>
      <c r="AP207" s="238"/>
      <c r="AQ207" s="238"/>
      <c r="AR207" s="243"/>
      <c r="AS207" s="237" t="e">
        <f t="shared" si="388"/>
        <v>#DIV/0!</v>
      </c>
      <c r="AT207" s="243"/>
      <c r="AU207" s="238"/>
      <c r="AV207" s="238"/>
      <c r="AW207" s="243"/>
      <c r="AX207" s="237" t="e">
        <f t="shared" si="389"/>
        <v>#DIV/0!</v>
      </c>
      <c r="AY207" s="243"/>
      <c r="AZ207" s="243"/>
      <c r="BA207" s="368" t="e">
        <f t="shared" si="390"/>
        <v>#DIV/0!</v>
      </c>
      <c r="BB207" s="1015"/>
    </row>
    <row r="208" spans="1:54" ht="88.5" customHeight="1" x14ac:dyDescent="0.25">
      <c r="A208" s="1017"/>
      <c r="B208" s="1017"/>
      <c r="C208" s="1017"/>
      <c r="D208" s="176" t="s">
        <v>241</v>
      </c>
      <c r="E208" s="800">
        <f t="shared" si="377"/>
        <v>0</v>
      </c>
      <c r="F208" s="548">
        <f>SUM(I208,L208,O208,R208,U208,X208,AA208,AF208,AK208,AP208,AU208,AZ208)</f>
        <v>0</v>
      </c>
      <c r="G208" s="793" t="e">
        <f t="shared" si="378"/>
        <v>#DIV/0!</v>
      </c>
      <c r="H208" s="801"/>
      <c r="I208" s="801"/>
      <c r="J208" s="802" t="e">
        <f t="shared" si="379"/>
        <v>#DIV/0!</v>
      </c>
      <c r="K208" s="801"/>
      <c r="L208" s="801"/>
      <c r="M208" s="802" t="e">
        <f t="shared" si="380"/>
        <v>#DIV/0!</v>
      </c>
      <c r="N208" s="801"/>
      <c r="O208" s="801"/>
      <c r="P208" s="802" t="e">
        <f t="shared" si="381"/>
        <v>#DIV/0!</v>
      </c>
      <c r="Q208" s="218"/>
      <c r="R208" s="218"/>
      <c r="S208" s="795" t="e">
        <f t="shared" si="382"/>
        <v>#DIV/0!</v>
      </c>
      <c r="T208" s="218"/>
      <c r="U208" s="218"/>
      <c r="V208" s="795" t="e">
        <f t="shared" si="383"/>
        <v>#DIV/0!</v>
      </c>
      <c r="W208" s="218"/>
      <c r="X208" s="218"/>
      <c r="Y208" s="795" t="e">
        <f t="shared" si="384"/>
        <v>#DIV/0!</v>
      </c>
      <c r="Z208" s="461"/>
      <c r="AA208" s="433"/>
      <c r="AB208" s="433"/>
      <c r="AC208" s="461"/>
      <c r="AD208" s="432" t="e">
        <f t="shared" si="385"/>
        <v>#DIV/0!</v>
      </c>
      <c r="AE208" s="461"/>
      <c r="AF208" s="433"/>
      <c r="AG208" s="433"/>
      <c r="AH208" s="461"/>
      <c r="AI208" s="432" t="e">
        <f t="shared" si="386"/>
        <v>#DIV/0!</v>
      </c>
      <c r="AJ208" s="461"/>
      <c r="AK208" s="433"/>
      <c r="AL208" s="433"/>
      <c r="AM208" s="461"/>
      <c r="AN208" s="432" t="e">
        <f t="shared" si="387"/>
        <v>#DIV/0!</v>
      </c>
      <c r="AO208" s="243"/>
      <c r="AP208" s="238"/>
      <c r="AQ208" s="238"/>
      <c r="AR208" s="243"/>
      <c r="AS208" s="237" t="e">
        <f t="shared" si="388"/>
        <v>#DIV/0!</v>
      </c>
      <c r="AT208" s="243"/>
      <c r="AU208" s="238"/>
      <c r="AV208" s="238"/>
      <c r="AW208" s="243"/>
      <c r="AX208" s="237" t="e">
        <f t="shared" si="389"/>
        <v>#DIV/0!</v>
      </c>
      <c r="AY208" s="243"/>
      <c r="AZ208" s="243"/>
      <c r="BA208" s="368" t="e">
        <f t="shared" si="390"/>
        <v>#DIV/0!</v>
      </c>
      <c r="BB208" s="1015"/>
    </row>
    <row r="209" spans="1:54" s="110" customFormat="1" ht="12.75" customHeight="1" x14ac:dyDescent="0.25">
      <c r="A209" s="1028"/>
      <c r="B209" s="1028"/>
      <c r="C209" s="1028"/>
      <c r="D209" s="1028"/>
      <c r="E209" s="1028"/>
      <c r="F209" s="1028"/>
      <c r="G209" s="1028"/>
      <c r="H209" s="1028"/>
      <c r="I209" s="1028"/>
      <c r="J209" s="1028"/>
      <c r="K209" s="1028"/>
      <c r="L209" s="1028"/>
      <c r="M209" s="1028"/>
      <c r="N209" s="1028"/>
      <c r="O209" s="1028"/>
      <c r="P209" s="1028"/>
      <c r="Q209" s="1028"/>
      <c r="R209" s="1028"/>
      <c r="S209" s="1028"/>
      <c r="T209" s="1028"/>
      <c r="U209" s="1028"/>
      <c r="V209" s="1028"/>
      <c r="W209" s="1028"/>
      <c r="X209" s="1028"/>
      <c r="Y209" s="1028"/>
      <c r="Z209" s="1028"/>
      <c r="AA209" s="1028"/>
      <c r="AB209" s="1028"/>
      <c r="AC209" s="1028"/>
      <c r="AD209" s="1028"/>
      <c r="AE209" s="1028"/>
      <c r="AF209" s="1028"/>
      <c r="AG209" s="1028"/>
      <c r="AH209" s="1028"/>
      <c r="AI209" s="1028"/>
      <c r="AJ209" s="1028"/>
      <c r="AK209" s="1028"/>
      <c r="AL209" s="1028"/>
      <c r="AM209" s="1028"/>
      <c r="AN209" s="1028"/>
      <c r="AO209" s="1028"/>
      <c r="AP209" s="1028"/>
      <c r="AQ209" s="1028"/>
      <c r="AR209" s="1028"/>
      <c r="AS209" s="1028"/>
      <c r="AT209" s="1028"/>
      <c r="AU209" s="1028"/>
      <c r="AV209" s="1028"/>
      <c r="AW209" s="1028"/>
      <c r="AX209" s="1028"/>
      <c r="AY209" s="1028"/>
      <c r="AZ209" s="1028"/>
      <c r="BA209" s="1028"/>
      <c r="BB209" s="1028"/>
    </row>
    <row r="210" spans="1:54" s="140" customFormat="1" ht="51" customHeight="1" x14ac:dyDescent="0.25">
      <c r="A210" s="139"/>
      <c r="B210" s="803" t="s">
        <v>423</v>
      </c>
      <c r="C210" s="117" t="s">
        <v>297</v>
      </c>
      <c r="D210" s="117"/>
      <c r="E210" s="117" t="s">
        <v>360</v>
      </c>
      <c r="K210" s="1029"/>
      <c r="L210" s="1029"/>
      <c r="M210" s="1029"/>
      <c r="N210" s="1029"/>
      <c r="O210" s="1029"/>
      <c r="P210" s="1029"/>
      <c r="Q210" s="1029"/>
      <c r="R210" s="1029"/>
    </row>
    <row r="211" spans="1:54" s="140" customFormat="1" ht="15.75" x14ac:dyDescent="0.25">
      <c r="A211" s="139"/>
      <c r="B211" s="117"/>
      <c r="C211" s="117"/>
      <c r="D211" s="117"/>
      <c r="E211" s="117"/>
      <c r="K211" s="206"/>
      <c r="L211" s="206"/>
      <c r="M211" s="206"/>
      <c r="N211" s="206"/>
      <c r="O211" s="206"/>
      <c r="P211" s="206"/>
      <c r="Q211" s="206"/>
      <c r="R211" s="206"/>
    </row>
    <row r="212" spans="1:54" s="140" customFormat="1" ht="63" x14ac:dyDescent="0.25">
      <c r="A212" s="139"/>
      <c r="B212" s="803" t="s">
        <v>424</v>
      </c>
      <c r="C212" s="117" t="s">
        <v>297</v>
      </c>
      <c r="D212" s="117"/>
      <c r="E212" s="117" t="s">
        <v>352</v>
      </c>
      <c r="K212" s="1029"/>
      <c r="L212" s="1029"/>
      <c r="M212" s="1029"/>
      <c r="N212" s="1029"/>
      <c r="O212" s="1029"/>
      <c r="P212" s="1029"/>
      <c r="Q212" s="1029"/>
      <c r="R212" s="1029"/>
    </row>
    <row r="213" spans="1:54" s="140" customFormat="1" ht="15.75" x14ac:dyDescent="0.25">
      <c r="A213" s="139"/>
      <c r="B213" s="117" t="s">
        <v>410</v>
      </c>
      <c r="C213" s="117"/>
      <c r="D213" s="117"/>
      <c r="E213" s="117"/>
    </row>
    <row r="214" spans="1:54" s="167" customFormat="1" ht="11.25" customHeight="1" x14ac:dyDescent="0.25">
      <c r="A214" s="165"/>
      <c r="B214" s="166"/>
      <c r="C214" s="166"/>
      <c r="D214" s="166"/>
      <c r="E214" s="194"/>
      <c r="F214" s="194"/>
      <c r="G214" s="195"/>
      <c r="H214" s="319"/>
      <c r="I214" s="319"/>
      <c r="J214" s="320"/>
      <c r="K214" s="319"/>
      <c r="L214" s="319"/>
      <c r="M214" s="319"/>
      <c r="N214" s="319"/>
      <c r="O214" s="319"/>
      <c r="P214" s="319"/>
      <c r="Q214" s="357"/>
      <c r="R214" s="357"/>
      <c r="S214" s="357"/>
      <c r="T214" s="357"/>
      <c r="U214" s="357"/>
      <c r="V214" s="357"/>
      <c r="W214" s="357"/>
      <c r="X214" s="357"/>
      <c r="Y214" s="357"/>
      <c r="Z214" s="480"/>
      <c r="AA214" s="480"/>
      <c r="AB214" s="480"/>
      <c r="AC214" s="480"/>
      <c r="AD214" s="480"/>
      <c r="AE214" s="480"/>
      <c r="AF214" s="480"/>
      <c r="AG214" s="480"/>
      <c r="AH214" s="480"/>
      <c r="AI214" s="480"/>
      <c r="AJ214" s="480"/>
      <c r="AK214" s="480"/>
      <c r="AL214" s="480"/>
      <c r="AM214" s="480"/>
      <c r="AN214" s="480"/>
      <c r="AO214" s="247"/>
      <c r="AP214" s="247"/>
      <c r="AQ214" s="247"/>
      <c r="AR214" s="247"/>
      <c r="AS214" s="247"/>
      <c r="AT214" s="247"/>
      <c r="AU214" s="247"/>
      <c r="AV214" s="247"/>
      <c r="AW214" s="247"/>
      <c r="AX214" s="247"/>
      <c r="AY214" s="247"/>
      <c r="AZ214" s="247"/>
      <c r="BA214" s="247"/>
      <c r="BB214" s="166"/>
    </row>
    <row r="215" spans="1:54" s="111" customFormat="1" ht="9" customHeight="1" x14ac:dyDescent="0.25">
      <c r="A215" s="165"/>
      <c r="B215" s="166"/>
      <c r="C215" s="166"/>
      <c r="D215" s="166"/>
      <c r="E215" s="194"/>
      <c r="F215" s="194"/>
      <c r="G215" s="195"/>
      <c r="H215" s="319"/>
      <c r="I215" s="319"/>
      <c r="J215" s="320"/>
      <c r="K215" s="319"/>
      <c r="L215" s="319"/>
      <c r="M215" s="319"/>
      <c r="N215" s="319"/>
      <c r="O215" s="319"/>
      <c r="P215" s="319"/>
      <c r="Q215" s="357"/>
      <c r="R215" s="357"/>
      <c r="S215" s="357"/>
      <c r="T215" s="357"/>
      <c r="U215" s="357"/>
      <c r="V215" s="357"/>
      <c r="W215" s="357"/>
      <c r="X215" s="357"/>
      <c r="Y215" s="357"/>
      <c r="Z215" s="480"/>
      <c r="AA215" s="480"/>
      <c r="AB215" s="480"/>
      <c r="AC215" s="480"/>
      <c r="AD215" s="480"/>
      <c r="AE215" s="480"/>
      <c r="AF215" s="480"/>
      <c r="AG215" s="480"/>
      <c r="AH215" s="480"/>
      <c r="AI215" s="480"/>
      <c r="AJ215" s="480"/>
      <c r="AK215" s="480"/>
      <c r="AL215" s="480"/>
      <c r="AM215" s="480"/>
      <c r="AN215" s="480"/>
      <c r="AO215" s="247"/>
      <c r="AP215" s="247"/>
      <c r="AQ215" s="247"/>
      <c r="AR215" s="247"/>
      <c r="AS215" s="247"/>
      <c r="AT215" s="247"/>
      <c r="AU215" s="247"/>
      <c r="AV215" s="247"/>
      <c r="AW215" s="247"/>
      <c r="AX215" s="247"/>
      <c r="AY215" s="247"/>
      <c r="AZ215" s="247"/>
      <c r="BA215" s="247"/>
      <c r="BB215" s="119"/>
    </row>
    <row r="216" spans="1:54" s="160" customFormat="1" ht="20.25" x14ac:dyDescent="0.25">
      <c r="A216" s="804"/>
      <c r="B216" s="805" t="s">
        <v>242</v>
      </c>
      <c r="C216" s="806"/>
      <c r="D216" s="807"/>
      <c r="E216" s="808"/>
      <c r="F216" s="808"/>
      <c r="G216" s="809"/>
      <c r="H216" s="810"/>
      <c r="I216" s="810"/>
      <c r="J216" s="811"/>
      <c r="K216" s="810"/>
      <c r="L216" s="324"/>
      <c r="M216" s="324"/>
      <c r="N216" s="324"/>
      <c r="O216" s="324"/>
      <c r="P216" s="324"/>
      <c r="Q216" s="361"/>
      <c r="R216" s="361"/>
      <c r="S216" s="361"/>
      <c r="T216" s="362"/>
      <c r="U216" s="362"/>
      <c r="V216" s="362"/>
      <c r="W216" s="362"/>
      <c r="X216" s="362"/>
      <c r="Y216" s="362"/>
      <c r="Z216" s="483"/>
      <c r="AA216" s="483"/>
      <c r="AB216" s="483"/>
      <c r="AC216" s="483"/>
      <c r="AD216" s="483"/>
      <c r="AE216" s="483"/>
      <c r="AF216" s="483"/>
      <c r="AG216" s="483"/>
      <c r="AH216" s="483"/>
      <c r="AI216" s="483"/>
      <c r="AJ216" s="483"/>
      <c r="AK216" s="483"/>
      <c r="AL216" s="483"/>
      <c r="AM216" s="483"/>
      <c r="AN216" s="483"/>
      <c r="AO216" s="251"/>
      <c r="AP216" s="251"/>
      <c r="AQ216" s="251"/>
      <c r="AR216" s="251"/>
      <c r="AS216" s="251"/>
      <c r="AT216" s="252"/>
      <c r="AU216" s="252"/>
      <c r="AV216" s="252"/>
      <c r="AW216" s="252"/>
      <c r="AX216" s="252"/>
      <c r="AY216" s="251"/>
      <c r="AZ216" s="251"/>
      <c r="BA216" s="251"/>
    </row>
    <row r="217" spans="1:54" s="160" customFormat="1" ht="20.25" x14ac:dyDescent="0.3">
      <c r="A217" s="1026" t="s">
        <v>432</v>
      </c>
      <c r="B217" s="1026"/>
      <c r="C217" s="1026"/>
      <c r="D217" s="1027"/>
      <c r="E217" s="1027"/>
      <c r="F217" s="1027"/>
      <c r="G217" s="1027"/>
      <c r="H217" s="1027"/>
      <c r="I217" s="1027"/>
      <c r="J217" s="1027"/>
      <c r="K217" s="1027"/>
      <c r="L217" s="321"/>
      <c r="M217" s="321"/>
      <c r="N217" s="321"/>
      <c r="O217" s="321"/>
      <c r="P217" s="321"/>
      <c r="Q217" s="358"/>
      <c r="R217" s="358"/>
      <c r="S217" s="358"/>
      <c r="T217" s="358"/>
      <c r="U217" s="358"/>
      <c r="V217" s="358"/>
      <c r="W217" s="358"/>
      <c r="X217" s="358"/>
      <c r="Y217" s="358"/>
      <c r="Z217" s="481"/>
      <c r="AA217" s="481"/>
      <c r="AB217" s="481"/>
      <c r="AC217" s="481"/>
      <c r="AD217" s="481"/>
      <c r="AE217" s="481"/>
      <c r="AF217" s="481"/>
      <c r="AG217" s="481"/>
      <c r="AH217" s="481"/>
      <c r="AI217" s="481"/>
      <c r="AJ217" s="481"/>
      <c r="AK217" s="481"/>
      <c r="AL217" s="481"/>
      <c r="AM217" s="481"/>
      <c r="AN217" s="481"/>
      <c r="AO217" s="248"/>
      <c r="AP217" s="248"/>
      <c r="AQ217" s="248"/>
      <c r="AR217" s="248"/>
      <c r="AS217" s="248"/>
      <c r="AT217" s="248"/>
      <c r="AU217" s="248"/>
      <c r="AV217" s="248"/>
      <c r="AW217" s="248"/>
      <c r="AX217" s="248"/>
      <c r="AY217" s="248"/>
      <c r="AZ217" s="248"/>
      <c r="BA217" s="248"/>
    </row>
    <row r="218" spans="1:54" s="160" customFormat="1" ht="20.25" x14ac:dyDescent="0.3">
      <c r="A218" s="1026"/>
      <c r="B218" s="1026"/>
      <c r="C218" s="1026"/>
      <c r="D218" s="1027"/>
      <c r="E218" s="1027"/>
      <c r="F218" s="1027"/>
      <c r="G218" s="1027"/>
      <c r="H218" s="1027"/>
      <c r="I218" s="1027"/>
      <c r="J218" s="1027"/>
      <c r="K218" s="1027"/>
      <c r="L218" s="321"/>
      <c r="M218" s="321"/>
      <c r="N218" s="321"/>
      <c r="O218" s="321"/>
      <c r="P218" s="321"/>
      <c r="Q218" s="358"/>
      <c r="R218" s="358"/>
      <c r="S218" s="358"/>
      <c r="T218" s="358"/>
      <c r="U218" s="358"/>
      <c r="V218" s="358"/>
      <c r="W218" s="358"/>
      <c r="X218" s="358"/>
      <c r="Y218" s="358"/>
      <c r="Z218" s="481"/>
      <c r="AA218" s="481"/>
      <c r="AB218" s="481"/>
      <c r="AC218" s="481"/>
      <c r="AD218" s="481"/>
      <c r="AE218" s="481"/>
      <c r="AF218" s="481"/>
      <c r="AG218" s="481"/>
      <c r="AH218" s="481"/>
      <c r="AI218" s="481"/>
      <c r="AJ218" s="481"/>
      <c r="AK218" s="481"/>
      <c r="AL218" s="481"/>
      <c r="AM218" s="481"/>
      <c r="AN218" s="481"/>
      <c r="AO218" s="248"/>
      <c r="AP218" s="248"/>
      <c r="AQ218" s="248"/>
      <c r="AR218" s="248"/>
      <c r="AS218" s="248"/>
      <c r="AT218" s="248"/>
      <c r="AU218" s="248"/>
      <c r="AV218" s="248"/>
      <c r="AW218" s="248"/>
      <c r="AX218" s="248"/>
      <c r="AY218" s="248"/>
      <c r="AZ218" s="248"/>
      <c r="BA218" s="248"/>
    </row>
    <row r="219" spans="1:54" x14ac:dyDescent="0.25">
      <c r="A219" s="106"/>
      <c r="B219" s="106"/>
      <c r="C219" s="106"/>
      <c r="D219" s="118"/>
      <c r="E219" s="196"/>
      <c r="F219" s="196"/>
      <c r="G219" s="197"/>
      <c r="H219" s="257"/>
      <c r="I219" s="257"/>
      <c r="J219" s="258"/>
      <c r="K219" s="257"/>
      <c r="L219" s="257"/>
      <c r="M219" s="257"/>
      <c r="N219" s="257"/>
      <c r="O219" s="257"/>
      <c r="P219" s="257"/>
      <c r="Q219" s="329"/>
      <c r="R219" s="329"/>
      <c r="S219" s="329"/>
      <c r="T219" s="329"/>
      <c r="U219" s="329"/>
      <c r="V219" s="329"/>
      <c r="W219" s="329"/>
      <c r="X219" s="329"/>
      <c r="Y219" s="329"/>
      <c r="Z219" s="376"/>
      <c r="AA219" s="376"/>
      <c r="AB219" s="376"/>
      <c r="AC219" s="376"/>
      <c r="AD219" s="376"/>
      <c r="AE219" s="376"/>
      <c r="AF219" s="376"/>
      <c r="AG219" s="376"/>
      <c r="AH219" s="376"/>
      <c r="AI219" s="376"/>
      <c r="AJ219" s="376"/>
      <c r="AK219" s="376"/>
      <c r="AL219" s="376"/>
      <c r="AM219" s="376"/>
      <c r="AN219" s="376"/>
      <c r="AO219" s="220"/>
      <c r="AP219" s="220"/>
      <c r="AQ219" s="220"/>
      <c r="AR219" s="220"/>
      <c r="AS219" s="220"/>
      <c r="AT219" s="220"/>
      <c r="AU219" s="220"/>
      <c r="AV219" s="220"/>
      <c r="AW219" s="220"/>
      <c r="AX219" s="220"/>
      <c r="AY219" s="220"/>
      <c r="AZ219" s="220"/>
      <c r="BA219" s="220"/>
    </row>
    <row r="220" spans="1:54" s="212" customFormat="1" ht="39" customHeight="1" x14ac:dyDescent="0.25">
      <c r="A220" s="1025"/>
      <c r="B220" s="1025"/>
      <c r="C220" s="1025"/>
      <c r="D220" s="1025"/>
      <c r="E220" s="210"/>
      <c r="F220" s="210"/>
      <c r="G220" s="211"/>
      <c r="H220" s="326"/>
      <c r="I220" s="326"/>
      <c r="J220" s="325"/>
      <c r="K220" s="326"/>
      <c r="L220" s="326"/>
      <c r="M220" s="326"/>
      <c r="N220" s="326"/>
      <c r="O220" s="326"/>
      <c r="P220" s="326"/>
      <c r="Q220" s="363"/>
      <c r="R220" s="363"/>
      <c r="S220" s="363"/>
      <c r="T220" s="363"/>
      <c r="U220" s="363"/>
      <c r="V220" s="363"/>
      <c r="W220" s="363"/>
      <c r="X220" s="363"/>
      <c r="Y220" s="363"/>
      <c r="Z220" s="484"/>
      <c r="AA220" s="484"/>
      <c r="AB220" s="484"/>
      <c r="AC220" s="484"/>
      <c r="AD220" s="484"/>
      <c r="AE220" s="484"/>
      <c r="AF220" s="484"/>
      <c r="AG220" s="484"/>
      <c r="AH220" s="484"/>
      <c r="AI220" s="484"/>
      <c r="AJ220" s="484"/>
      <c r="AK220" s="484"/>
      <c r="AL220" s="484"/>
      <c r="AM220" s="484"/>
      <c r="AN220" s="484"/>
      <c r="AO220" s="253"/>
      <c r="AP220" s="253"/>
      <c r="AQ220" s="253"/>
      <c r="AR220" s="253"/>
      <c r="AS220" s="253"/>
      <c r="AT220" s="253"/>
      <c r="AU220" s="253"/>
      <c r="AV220" s="253"/>
      <c r="AW220" s="253"/>
      <c r="AX220" s="253"/>
      <c r="AY220" s="253"/>
      <c r="AZ220" s="253"/>
      <c r="BA220" s="253"/>
    </row>
    <row r="221" spans="1:54" ht="18.75" x14ac:dyDescent="0.3">
      <c r="A221" s="138"/>
      <c r="B221" s="121"/>
      <c r="C221" s="121"/>
      <c r="D221" s="164"/>
      <c r="E221" s="198"/>
      <c r="F221" s="198"/>
      <c r="G221" s="199"/>
      <c r="H221" s="322"/>
      <c r="I221" s="322"/>
      <c r="J221" s="323"/>
      <c r="K221" s="322"/>
      <c r="L221" s="322"/>
      <c r="M221" s="322"/>
      <c r="N221" s="322"/>
      <c r="O221" s="322"/>
      <c r="P221" s="322"/>
      <c r="Q221" s="359"/>
      <c r="R221" s="359"/>
      <c r="S221" s="359"/>
      <c r="T221" s="360"/>
      <c r="U221" s="360"/>
      <c r="V221" s="360"/>
      <c r="W221" s="360"/>
      <c r="X221" s="360"/>
      <c r="Y221" s="360"/>
      <c r="Z221" s="482"/>
      <c r="AA221" s="482"/>
      <c r="AB221" s="482"/>
      <c r="AC221" s="482"/>
      <c r="AD221" s="482"/>
      <c r="AE221" s="482"/>
      <c r="AF221" s="482"/>
      <c r="AG221" s="482"/>
      <c r="AH221" s="482"/>
      <c r="AI221" s="482"/>
      <c r="AJ221" s="482"/>
      <c r="AK221" s="482"/>
      <c r="AL221" s="482"/>
      <c r="AM221" s="482"/>
      <c r="AN221" s="482"/>
      <c r="AO221" s="249"/>
      <c r="AP221" s="249"/>
      <c r="AQ221" s="249"/>
      <c r="AR221" s="249"/>
      <c r="AS221" s="249"/>
      <c r="AT221" s="250"/>
      <c r="AU221" s="250"/>
      <c r="AV221" s="250"/>
      <c r="AW221" s="250"/>
      <c r="AX221" s="250"/>
      <c r="AY221" s="249"/>
      <c r="AZ221" s="220"/>
      <c r="BA221" s="220"/>
    </row>
    <row r="222" spans="1:54" x14ac:dyDescent="0.25">
      <c r="A222" s="113"/>
      <c r="B222" s="106"/>
      <c r="C222" s="106"/>
      <c r="D222" s="118"/>
      <c r="E222" s="196"/>
      <c r="F222" s="196"/>
      <c r="G222" s="197"/>
      <c r="H222" s="257"/>
      <c r="I222" s="257"/>
      <c r="J222" s="258"/>
      <c r="K222" s="257"/>
      <c r="L222" s="257"/>
      <c r="M222" s="257"/>
      <c r="N222" s="257"/>
      <c r="O222" s="257"/>
      <c r="P222" s="257"/>
      <c r="Q222" s="329"/>
      <c r="R222" s="329"/>
      <c r="S222" s="329"/>
      <c r="T222" s="364"/>
      <c r="U222" s="364"/>
      <c r="V222" s="364"/>
      <c r="W222" s="364"/>
      <c r="X222" s="364"/>
      <c r="Y222" s="364"/>
      <c r="Z222" s="485"/>
      <c r="AA222" s="485"/>
      <c r="AB222" s="485"/>
      <c r="AC222" s="485"/>
      <c r="AD222" s="485"/>
      <c r="AE222" s="485"/>
      <c r="AF222" s="485"/>
      <c r="AG222" s="485"/>
      <c r="AH222" s="485"/>
      <c r="AI222" s="485"/>
      <c r="AJ222" s="485"/>
      <c r="AK222" s="485"/>
      <c r="AL222" s="485"/>
      <c r="AM222" s="485"/>
      <c r="AN222" s="485"/>
      <c r="AO222" s="220"/>
      <c r="AP222" s="220"/>
      <c r="AQ222" s="220"/>
      <c r="AR222" s="220"/>
      <c r="AS222" s="220"/>
      <c r="AT222" s="254"/>
      <c r="AU222" s="254"/>
      <c r="AV222" s="254"/>
      <c r="AW222" s="254"/>
      <c r="AX222" s="254"/>
      <c r="AY222" s="220"/>
      <c r="AZ222" s="220"/>
      <c r="BA222" s="220"/>
    </row>
    <row r="223" spans="1:54" x14ac:dyDescent="0.25">
      <c r="A223" s="113"/>
      <c r="B223" s="106"/>
      <c r="C223" s="106"/>
      <c r="D223" s="118"/>
      <c r="E223" s="196"/>
      <c r="F223" s="196"/>
      <c r="G223" s="197"/>
      <c r="H223" s="257"/>
      <c r="I223" s="257"/>
      <c r="J223" s="258"/>
      <c r="K223" s="257"/>
      <c r="L223" s="257"/>
      <c r="M223" s="257"/>
      <c r="N223" s="257"/>
      <c r="O223" s="257"/>
      <c r="P223" s="257"/>
      <c r="Q223" s="329"/>
      <c r="R223" s="329"/>
      <c r="S223" s="329"/>
      <c r="T223" s="364"/>
      <c r="U223" s="364"/>
      <c r="V223" s="364"/>
      <c r="W223" s="364"/>
      <c r="X223" s="364"/>
      <c r="Y223" s="364"/>
      <c r="Z223" s="485"/>
      <c r="AA223" s="485"/>
      <c r="AB223" s="485"/>
      <c r="AC223" s="485"/>
      <c r="AD223" s="485"/>
      <c r="AE223" s="485"/>
      <c r="AF223" s="485"/>
      <c r="AG223" s="485"/>
      <c r="AH223" s="485"/>
      <c r="AI223" s="485"/>
      <c r="AJ223" s="485"/>
      <c r="AK223" s="485"/>
      <c r="AL223" s="485"/>
      <c r="AM223" s="485"/>
      <c r="AN223" s="485"/>
      <c r="AO223" s="220"/>
      <c r="AP223" s="220"/>
      <c r="AQ223" s="220"/>
      <c r="AR223" s="220"/>
      <c r="AS223" s="220"/>
      <c r="AT223" s="254"/>
      <c r="AU223" s="254"/>
      <c r="AV223" s="254"/>
      <c r="AW223" s="254"/>
      <c r="AX223" s="254"/>
      <c r="AY223" s="220"/>
      <c r="AZ223" s="220"/>
      <c r="BA223" s="220"/>
    </row>
    <row r="224" spans="1:54" x14ac:dyDescent="0.25">
      <c r="A224" s="113"/>
      <c r="B224" s="106"/>
      <c r="C224" s="106"/>
      <c r="D224" s="118"/>
      <c r="E224" s="196"/>
      <c r="F224" s="196"/>
      <c r="G224" s="197"/>
      <c r="H224" s="257"/>
      <c r="I224" s="257"/>
      <c r="J224" s="258"/>
      <c r="K224" s="257"/>
      <c r="L224" s="257"/>
      <c r="M224" s="257"/>
      <c r="N224" s="257"/>
      <c r="O224" s="257"/>
      <c r="P224" s="257"/>
      <c r="Q224" s="329"/>
      <c r="R224" s="329"/>
      <c r="S224" s="329"/>
      <c r="T224" s="364"/>
      <c r="U224" s="364"/>
      <c r="V224" s="364"/>
      <c r="W224" s="364"/>
      <c r="X224" s="364"/>
      <c r="Y224" s="364"/>
      <c r="Z224" s="485"/>
      <c r="AA224" s="485"/>
      <c r="AB224" s="485"/>
      <c r="AC224" s="485"/>
      <c r="AD224" s="485"/>
      <c r="AE224" s="485"/>
      <c r="AF224" s="485"/>
      <c r="AG224" s="485"/>
      <c r="AH224" s="485"/>
      <c r="AI224" s="485"/>
      <c r="AJ224" s="485"/>
      <c r="AK224" s="485"/>
      <c r="AL224" s="485"/>
      <c r="AM224" s="485"/>
      <c r="AN224" s="485"/>
      <c r="AO224" s="220"/>
      <c r="AP224" s="220"/>
      <c r="AQ224" s="220"/>
      <c r="AR224" s="220"/>
      <c r="AS224" s="220"/>
      <c r="AT224" s="254"/>
      <c r="AU224" s="254"/>
      <c r="AV224" s="254"/>
      <c r="AW224" s="254"/>
      <c r="AX224" s="254"/>
      <c r="AY224" s="220"/>
      <c r="AZ224" s="220"/>
      <c r="BA224" s="220"/>
    </row>
    <row r="225" spans="1:54" ht="14.25" customHeight="1" x14ac:dyDescent="0.25">
      <c r="A225" s="113"/>
      <c r="B225" s="106"/>
      <c r="C225" s="106"/>
      <c r="D225" s="118"/>
      <c r="E225" s="196"/>
      <c r="F225" s="196"/>
      <c r="G225" s="197"/>
      <c r="H225" s="257"/>
      <c r="I225" s="257"/>
      <c r="J225" s="258"/>
      <c r="K225" s="257"/>
      <c r="L225" s="257"/>
      <c r="M225" s="257"/>
      <c r="N225" s="257"/>
      <c r="O225" s="257"/>
      <c r="P225" s="257"/>
      <c r="Q225" s="329"/>
      <c r="R225" s="329"/>
      <c r="S225" s="329"/>
      <c r="T225" s="364"/>
      <c r="U225" s="364"/>
      <c r="V225" s="364"/>
      <c r="W225" s="364"/>
      <c r="X225" s="364"/>
      <c r="Y225" s="364"/>
      <c r="Z225" s="485"/>
      <c r="AA225" s="485"/>
      <c r="AB225" s="485"/>
      <c r="AC225" s="485"/>
      <c r="AD225" s="485"/>
      <c r="AE225" s="485"/>
      <c r="AF225" s="485"/>
      <c r="AG225" s="485"/>
      <c r="AH225" s="485"/>
      <c r="AI225" s="485"/>
      <c r="AJ225" s="485"/>
      <c r="AK225" s="485"/>
      <c r="AL225" s="485"/>
      <c r="AM225" s="485"/>
      <c r="AN225" s="485"/>
      <c r="AO225" s="220"/>
      <c r="AP225" s="220"/>
      <c r="AQ225" s="220"/>
      <c r="AR225" s="220"/>
      <c r="AS225" s="220"/>
      <c r="AT225" s="254"/>
      <c r="AU225" s="254"/>
      <c r="AV225" s="254"/>
      <c r="AW225" s="254"/>
      <c r="AX225" s="254"/>
      <c r="AY225" s="220"/>
      <c r="AZ225" s="220"/>
      <c r="BA225" s="220"/>
    </row>
    <row r="226" spans="1:54" x14ac:dyDescent="0.25">
      <c r="A226" s="114"/>
      <c r="B226" s="106"/>
      <c r="C226" s="106"/>
      <c r="D226" s="118"/>
      <c r="E226" s="196"/>
      <c r="F226" s="196"/>
      <c r="G226" s="197"/>
      <c r="H226" s="257"/>
      <c r="I226" s="257"/>
      <c r="J226" s="258"/>
      <c r="K226" s="257"/>
      <c r="L226" s="257"/>
      <c r="M226" s="257"/>
      <c r="N226" s="257"/>
      <c r="O226" s="257"/>
      <c r="P226" s="257"/>
      <c r="Q226" s="329"/>
      <c r="R226" s="329"/>
      <c r="S226" s="329"/>
      <c r="T226" s="364"/>
      <c r="U226" s="364"/>
      <c r="V226" s="364"/>
      <c r="W226" s="364"/>
      <c r="X226" s="364"/>
      <c r="Y226" s="364"/>
      <c r="Z226" s="485"/>
      <c r="AA226" s="485"/>
      <c r="AB226" s="485"/>
      <c r="AC226" s="485"/>
      <c r="AD226" s="485"/>
      <c r="AE226" s="485"/>
      <c r="AF226" s="485"/>
      <c r="AG226" s="485"/>
      <c r="AH226" s="485"/>
      <c r="AI226" s="485"/>
      <c r="AJ226" s="485"/>
      <c r="AK226" s="485"/>
      <c r="AL226" s="485"/>
      <c r="AM226" s="485"/>
      <c r="AN226" s="485"/>
      <c r="AO226" s="220"/>
      <c r="AP226" s="220"/>
      <c r="AQ226" s="220"/>
      <c r="AR226" s="220"/>
      <c r="AS226" s="220"/>
      <c r="AT226" s="254"/>
      <c r="AU226" s="254"/>
      <c r="AV226" s="254"/>
      <c r="AW226" s="254"/>
      <c r="AX226" s="254"/>
      <c r="AY226" s="220"/>
      <c r="AZ226" s="220"/>
      <c r="BA226" s="220"/>
    </row>
    <row r="227" spans="1:54" x14ac:dyDescent="0.25">
      <c r="A227" s="113"/>
      <c r="B227" s="106"/>
      <c r="C227" s="106"/>
      <c r="D227" s="118"/>
      <c r="E227" s="196"/>
      <c r="F227" s="196"/>
      <c r="G227" s="197"/>
      <c r="H227" s="257"/>
      <c r="I227" s="257"/>
      <c r="J227" s="258"/>
      <c r="K227" s="257"/>
      <c r="L227" s="257"/>
      <c r="M227" s="257"/>
      <c r="N227" s="257"/>
      <c r="O227" s="257"/>
      <c r="P227" s="257"/>
      <c r="Q227" s="329"/>
      <c r="R227" s="329"/>
      <c r="S227" s="329"/>
      <c r="T227" s="364"/>
      <c r="U227" s="364"/>
      <c r="V227" s="364"/>
      <c r="W227" s="364"/>
      <c r="X227" s="364"/>
      <c r="Y227" s="364"/>
      <c r="Z227" s="485"/>
      <c r="AA227" s="485"/>
      <c r="AB227" s="485"/>
      <c r="AC227" s="485"/>
      <c r="AD227" s="485"/>
      <c r="AE227" s="485"/>
      <c r="AF227" s="485"/>
      <c r="AG227" s="485"/>
      <c r="AH227" s="485"/>
      <c r="AI227" s="485"/>
      <c r="AJ227" s="485"/>
      <c r="AK227" s="485"/>
      <c r="AL227" s="485"/>
      <c r="AM227" s="485"/>
      <c r="AN227" s="485"/>
      <c r="AO227" s="220"/>
      <c r="AP227" s="220"/>
      <c r="AQ227" s="220"/>
      <c r="AR227" s="220"/>
      <c r="AS227" s="220"/>
      <c r="AT227" s="254"/>
      <c r="AU227" s="254"/>
      <c r="AV227" s="254"/>
      <c r="AW227" s="254"/>
      <c r="AX227" s="254"/>
      <c r="AY227" s="220"/>
      <c r="AZ227" s="220"/>
      <c r="BA227" s="220"/>
    </row>
    <row r="228" spans="1:54" x14ac:dyDescent="0.25">
      <c r="A228" s="113"/>
      <c r="B228" s="106"/>
      <c r="C228" s="106"/>
      <c r="D228" s="118"/>
      <c r="E228" s="196"/>
      <c r="F228" s="196"/>
      <c r="G228" s="197"/>
      <c r="H228" s="257"/>
      <c r="I228" s="257"/>
      <c r="J228" s="258"/>
      <c r="K228" s="257"/>
      <c r="L228" s="257"/>
      <c r="M228" s="257"/>
      <c r="N228" s="257"/>
      <c r="O228" s="257"/>
      <c r="P228" s="257"/>
      <c r="Q228" s="329"/>
      <c r="R228" s="329"/>
      <c r="S228" s="329"/>
      <c r="T228" s="364"/>
      <c r="U228" s="364"/>
      <c r="V228" s="364"/>
      <c r="W228" s="364"/>
      <c r="X228" s="364"/>
      <c r="Y228" s="364"/>
      <c r="Z228" s="485"/>
      <c r="AA228" s="485"/>
      <c r="AB228" s="485"/>
      <c r="AC228" s="485"/>
      <c r="AD228" s="485"/>
      <c r="AE228" s="485"/>
      <c r="AF228" s="485"/>
      <c r="AG228" s="485"/>
      <c r="AH228" s="485"/>
      <c r="AI228" s="485"/>
      <c r="AJ228" s="485"/>
      <c r="AK228" s="485"/>
      <c r="AL228" s="485"/>
      <c r="AM228" s="485"/>
      <c r="AN228" s="485"/>
      <c r="AO228" s="220"/>
      <c r="AP228" s="220"/>
      <c r="AQ228" s="220"/>
      <c r="AR228" s="220"/>
      <c r="AS228" s="220"/>
      <c r="AT228" s="254"/>
      <c r="AU228" s="254"/>
      <c r="AV228" s="254"/>
      <c r="AW228" s="254"/>
      <c r="AX228" s="254"/>
      <c r="AY228" s="220"/>
      <c r="AZ228" s="220"/>
      <c r="BA228" s="220"/>
    </row>
    <row r="229" spans="1:54" x14ac:dyDescent="0.25">
      <c r="A229" s="113"/>
      <c r="B229" s="106"/>
      <c r="C229" s="106"/>
      <c r="D229" s="118"/>
      <c r="E229" s="196"/>
      <c r="F229" s="196"/>
      <c r="G229" s="197"/>
      <c r="H229" s="257"/>
      <c r="I229" s="257"/>
      <c r="J229" s="258"/>
      <c r="K229" s="257"/>
      <c r="L229" s="257"/>
      <c r="M229" s="257"/>
      <c r="N229" s="257"/>
      <c r="O229" s="257"/>
      <c r="P229" s="257"/>
      <c r="Q229" s="329"/>
      <c r="R229" s="329"/>
      <c r="S229" s="329"/>
      <c r="T229" s="364"/>
      <c r="U229" s="364"/>
      <c r="V229" s="364"/>
      <c r="W229" s="364"/>
      <c r="X229" s="364"/>
      <c r="Y229" s="364"/>
      <c r="Z229" s="485"/>
      <c r="AA229" s="485"/>
      <c r="AB229" s="485"/>
      <c r="AC229" s="485"/>
      <c r="AD229" s="485"/>
      <c r="AE229" s="485"/>
      <c r="AF229" s="485"/>
      <c r="AG229" s="485"/>
      <c r="AH229" s="485"/>
      <c r="AI229" s="485"/>
      <c r="AJ229" s="485"/>
      <c r="AK229" s="485"/>
      <c r="AL229" s="485"/>
      <c r="AM229" s="485"/>
      <c r="AN229" s="485"/>
      <c r="AO229" s="220"/>
      <c r="AP229" s="220"/>
      <c r="AQ229" s="220"/>
      <c r="AR229" s="220"/>
      <c r="AS229" s="220"/>
      <c r="AT229" s="254"/>
      <c r="AU229" s="254"/>
      <c r="AV229" s="254"/>
      <c r="AW229" s="254"/>
      <c r="AX229" s="254"/>
      <c r="AY229" s="220"/>
      <c r="AZ229" s="220"/>
      <c r="BA229" s="220"/>
    </row>
    <row r="230" spans="1:54" x14ac:dyDescent="0.25">
      <c r="A230" s="113"/>
      <c r="B230" s="106"/>
      <c r="C230" s="106"/>
      <c r="D230" s="118"/>
      <c r="E230" s="196"/>
      <c r="F230" s="196"/>
      <c r="G230" s="197"/>
      <c r="H230" s="257"/>
      <c r="I230" s="257"/>
      <c r="J230" s="258"/>
      <c r="K230" s="257"/>
      <c r="L230" s="257"/>
      <c r="M230" s="257"/>
      <c r="N230" s="257"/>
      <c r="O230" s="257"/>
      <c r="P230" s="257"/>
      <c r="Q230" s="329"/>
      <c r="R230" s="329"/>
      <c r="S230" s="329"/>
      <c r="T230" s="364"/>
      <c r="U230" s="364"/>
      <c r="V230" s="364"/>
      <c r="W230" s="364"/>
      <c r="X230" s="364"/>
      <c r="Y230" s="364"/>
      <c r="Z230" s="485"/>
      <c r="AA230" s="485"/>
      <c r="AB230" s="485"/>
      <c r="AC230" s="485"/>
      <c r="AD230" s="485"/>
      <c r="AE230" s="485"/>
      <c r="AF230" s="485"/>
      <c r="AG230" s="485"/>
      <c r="AH230" s="485"/>
      <c r="AI230" s="485"/>
      <c r="AJ230" s="485"/>
      <c r="AK230" s="485"/>
      <c r="AL230" s="485"/>
      <c r="AM230" s="485"/>
      <c r="AN230" s="485"/>
      <c r="AO230" s="220"/>
      <c r="AP230" s="220"/>
      <c r="AQ230" s="220"/>
      <c r="AR230" s="220"/>
      <c r="AS230" s="220"/>
      <c r="AT230" s="254"/>
      <c r="AU230" s="254"/>
      <c r="AV230" s="254"/>
      <c r="AW230" s="254"/>
      <c r="AX230" s="254"/>
      <c r="AY230" s="220"/>
      <c r="AZ230" s="220"/>
      <c r="BA230" s="220"/>
    </row>
    <row r="231" spans="1:54" ht="12.75" customHeight="1" x14ac:dyDescent="0.25">
      <c r="A231" s="113"/>
      <c r="B231" s="106"/>
      <c r="C231" s="106"/>
      <c r="D231" s="118"/>
      <c r="E231" s="196"/>
      <c r="F231" s="196"/>
      <c r="G231" s="197"/>
      <c r="H231" s="257"/>
      <c r="I231" s="257"/>
      <c r="J231" s="258"/>
      <c r="K231" s="257"/>
      <c r="L231" s="257"/>
      <c r="M231" s="257"/>
      <c r="N231" s="257"/>
      <c r="O231" s="257"/>
      <c r="P231" s="257"/>
      <c r="Q231" s="329"/>
      <c r="R231" s="329"/>
      <c r="S231" s="329"/>
      <c r="T231" s="329"/>
      <c r="U231" s="329"/>
      <c r="V231" s="329"/>
      <c r="W231" s="329"/>
      <c r="X231" s="329"/>
      <c r="Y231" s="329"/>
      <c r="Z231" s="376"/>
      <c r="AA231" s="376"/>
      <c r="AB231" s="376"/>
      <c r="AC231" s="376"/>
      <c r="AD231" s="376"/>
      <c r="AE231" s="376"/>
      <c r="AF231" s="376"/>
      <c r="AG231" s="376"/>
      <c r="AH231" s="376"/>
      <c r="AI231" s="376"/>
      <c r="AJ231" s="376"/>
      <c r="AK231" s="376"/>
      <c r="AL231" s="376"/>
      <c r="AM231" s="376"/>
      <c r="AN231" s="376"/>
      <c r="AO231" s="220"/>
      <c r="AP231" s="220"/>
      <c r="AQ231" s="220"/>
      <c r="AR231" s="220"/>
      <c r="AS231" s="220"/>
      <c r="AT231" s="220"/>
      <c r="AU231" s="220"/>
      <c r="AV231" s="220"/>
      <c r="AW231" s="220"/>
      <c r="AX231" s="220"/>
      <c r="AY231" s="220"/>
      <c r="AZ231" s="220"/>
      <c r="BA231" s="220"/>
    </row>
    <row r="232" spans="1:54" x14ac:dyDescent="0.25">
      <c r="A232" s="114"/>
      <c r="B232" s="106"/>
      <c r="C232" s="106"/>
      <c r="D232" s="118"/>
      <c r="E232" s="196"/>
      <c r="F232" s="196"/>
      <c r="G232" s="197"/>
      <c r="H232" s="257"/>
      <c r="I232" s="257"/>
      <c r="J232" s="258"/>
      <c r="K232" s="257"/>
      <c r="L232" s="257"/>
      <c r="M232" s="257"/>
      <c r="N232" s="257"/>
      <c r="O232" s="257"/>
      <c r="P232" s="257"/>
      <c r="Q232" s="329"/>
      <c r="R232" s="329"/>
      <c r="S232" s="329"/>
      <c r="T232" s="329"/>
      <c r="U232" s="329"/>
      <c r="V232" s="329"/>
      <c r="W232" s="329"/>
      <c r="X232" s="329"/>
      <c r="Y232" s="329"/>
      <c r="Z232" s="376"/>
      <c r="AA232" s="376"/>
      <c r="AB232" s="376"/>
      <c r="AC232" s="376"/>
      <c r="AD232" s="376"/>
      <c r="AE232" s="376"/>
      <c r="AF232" s="376"/>
      <c r="AG232" s="376"/>
      <c r="AH232" s="376"/>
      <c r="AI232" s="376"/>
      <c r="AJ232" s="376"/>
      <c r="AK232" s="376"/>
      <c r="AL232" s="376"/>
      <c r="AM232" s="376"/>
      <c r="AN232" s="376"/>
      <c r="AO232" s="220"/>
      <c r="AP232" s="220"/>
      <c r="AQ232" s="220"/>
      <c r="AR232" s="220"/>
      <c r="AS232" s="220"/>
      <c r="AT232" s="220"/>
      <c r="AU232" s="220"/>
      <c r="AV232" s="220"/>
      <c r="AW232" s="220"/>
      <c r="AX232" s="220"/>
      <c r="AY232" s="220"/>
      <c r="AZ232" s="220"/>
      <c r="BA232" s="220"/>
    </row>
    <row r="233" spans="1:54" x14ac:dyDescent="0.25">
      <c r="A233" s="113"/>
      <c r="B233" s="106"/>
      <c r="C233" s="106"/>
      <c r="D233" s="118"/>
      <c r="E233" s="196"/>
      <c r="F233" s="196"/>
      <c r="G233" s="197"/>
      <c r="H233" s="257"/>
      <c r="I233" s="257"/>
      <c r="J233" s="258"/>
      <c r="K233" s="257"/>
      <c r="L233" s="257"/>
      <c r="M233" s="257"/>
      <c r="N233" s="257"/>
      <c r="O233" s="257"/>
      <c r="P233" s="257"/>
      <c r="Q233" s="329"/>
      <c r="R233" s="329"/>
      <c r="S233" s="329"/>
      <c r="T233" s="365"/>
      <c r="U233" s="365"/>
      <c r="V233" s="365"/>
      <c r="W233" s="365"/>
      <c r="X233" s="365"/>
      <c r="Y233" s="365"/>
      <c r="Z233" s="486"/>
      <c r="AA233" s="486"/>
      <c r="AB233" s="486"/>
      <c r="AC233" s="486"/>
      <c r="AD233" s="486"/>
      <c r="AE233" s="486"/>
      <c r="AF233" s="486"/>
      <c r="AG233" s="486"/>
      <c r="AH233" s="486"/>
      <c r="AI233" s="486"/>
      <c r="AJ233" s="486"/>
      <c r="AK233" s="486"/>
      <c r="AL233" s="486"/>
      <c r="AM233" s="486"/>
      <c r="AN233" s="486"/>
      <c r="AO233" s="220"/>
      <c r="AP233" s="220"/>
      <c r="AQ233" s="220"/>
      <c r="AR233" s="220"/>
      <c r="AS233" s="220"/>
      <c r="AT233" s="255"/>
      <c r="AU233" s="255"/>
      <c r="AV233" s="255"/>
      <c r="AW233" s="255"/>
      <c r="AX233" s="255"/>
      <c r="AY233" s="220"/>
      <c r="AZ233" s="220"/>
      <c r="BA233" s="220"/>
    </row>
    <row r="234" spans="1:54" s="112" customFormat="1" x14ac:dyDescent="0.25">
      <c r="A234" s="113"/>
      <c r="B234" s="106"/>
      <c r="C234" s="106"/>
      <c r="D234" s="118"/>
      <c r="E234" s="196"/>
      <c r="F234" s="196"/>
      <c r="G234" s="197"/>
      <c r="H234" s="257"/>
      <c r="I234" s="257"/>
      <c r="J234" s="258"/>
      <c r="K234" s="257"/>
      <c r="L234" s="257"/>
      <c r="M234" s="257"/>
      <c r="N234" s="257"/>
      <c r="O234" s="257"/>
      <c r="P234" s="257"/>
      <c r="Q234" s="329"/>
      <c r="R234" s="329"/>
      <c r="S234" s="329"/>
      <c r="T234" s="365"/>
      <c r="U234" s="365"/>
      <c r="V234" s="365"/>
      <c r="W234" s="365"/>
      <c r="X234" s="365"/>
      <c r="Y234" s="365"/>
      <c r="Z234" s="486"/>
      <c r="AA234" s="486"/>
      <c r="AB234" s="486"/>
      <c r="AC234" s="486"/>
      <c r="AD234" s="486"/>
      <c r="AE234" s="486"/>
      <c r="AF234" s="486"/>
      <c r="AG234" s="486"/>
      <c r="AH234" s="486"/>
      <c r="AI234" s="486"/>
      <c r="AJ234" s="486"/>
      <c r="AK234" s="486"/>
      <c r="AL234" s="486"/>
      <c r="AM234" s="486"/>
      <c r="AN234" s="486"/>
      <c r="AO234" s="220"/>
      <c r="AP234" s="220"/>
      <c r="AQ234" s="220"/>
      <c r="AR234" s="220"/>
      <c r="AS234" s="220"/>
      <c r="AT234" s="255"/>
      <c r="AU234" s="255"/>
      <c r="AV234" s="255"/>
      <c r="AW234" s="255"/>
      <c r="AX234" s="255"/>
      <c r="AY234" s="220"/>
      <c r="AZ234" s="220"/>
      <c r="BA234" s="220"/>
      <c r="BB234" s="106"/>
    </row>
    <row r="235" spans="1:54" s="112" customFormat="1" x14ac:dyDescent="0.25">
      <c r="A235" s="113"/>
      <c r="B235" s="106"/>
      <c r="C235" s="106"/>
      <c r="D235" s="118"/>
      <c r="E235" s="196"/>
      <c r="F235" s="196"/>
      <c r="G235" s="197"/>
      <c r="H235" s="257"/>
      <c r="I235" s="257"/>
      <c r="J235" s="258"/>
      <c r="K235" s="257"/>
      <c r="L235" s="257"/>
      <c r="M235" s="257"/>
      <c r="N235" s="257"/>
      <c r="O235" s="257"/>
      <c r="P235" s="257"/>
      <c r="Q235" s="329"/>
      <c r="R235" s="329"/>
      <c r="S235" s="329"/>
      <c r="T235" s="365"/>
      <c r="U235" s="365"/>
      <c r="V235" s="365"/>
      <c r="W235" s="365"/>
      <c r="X235" s="365"/>
      <c r="Y235" s="365"/>
      <c r="Z235" s="486"/>
      <c r="AA235" s="486"/>
      <c r="AB235" s="486"/>
      <c r="AC235" s="486"/>
      <c r="AD235" s="486"/>
      <c r="AE235" s="486"/>
      <c r="AF235" s="486"/>
      <c r="AG235" s="486"/>
      <c r="AH235" s="486"/>
      <c r="AI235" s="486"/>
      <c r="AJ235" s="486"/>
      <c r="AK235" s="486"/>
      <c r="AL235" s="486"/>
      <c r="AM235" s="486"/>
      <c r="AN235" s="486"/>
      <c r="AO235" s="220"/>
      <c r="AP235" s="220"/>
      <c r="AQ235" s="220"/>
      <c r="AR235" s="220"/>
      <c r="AS235" s="220"/>
      <c r="AT235" s="255"/>
      <c r="AU235" s="255"/>
      <c r="AV235" s="255"/>
      <c r="AW235" s="255"/>
      <c r="AX235" s="255"/>
      <c r="AY235" s="220"/>
      <c r="AZ235" s="220"/>
      <c r="BA235" s="220"/>
      <c r="BB235" s="106"/>
    </row>
    <row r="236" spans="1:54" s="112" customFormat="1" x14ac:dyDescent="0.25">
      <c r="A236" s="113"/>
      <c r="B236" s="106"/>
      <c r="C236" s="106"/>
      <c r="D236" s="118"/>
      <c r="E236" s="196"/>
      <c r="F236" s="196"/>
      <c r="G236" s="197"/>
      <c r="H236" s="257"/>
      <c r="I236" s="257"/>
      <c r="J236" s="258"/>
      <c r="K236" s="257"/>
      <c r="L236" s="257"/>
      <c r="M236" s="257"/>
      <c r="N236" s="257"/>
      <c r="O236" s="257"/>
      <c r="P236" s="257"/>
      <c r="Q236" s="329"/>
      <c r="R236" s="329"/>
      <c r="S236" s="329"/>
      <c r="T236" s="365"/>
      <c r="U236" s="365"/>
      <c r="V236" s="365"/>
      <c r="W236" s="365"/>
      <c r="X236" s="365"/>
      <c r="Y236" s="365"/>
      <c r="Z236" s="486"/>
      <c r="AA236" s="486"/>
      <c r="AB236" s="486"/>
      <c r="AC236" s="486"/>
      <c r="AD236" s="486"/>
      <c r="AE236" s="486"/>
      <c r="AF236" s="486"/>
      <c r="AG236" s="486"/>
      <c r="AH236" s="486"/>
      <c r="AI236" s="486"/>
      <c r="AJ236" s="486"/>
      <c r="AK236" s="486"/>
      <c r="AL236" s="486"/>
      <c r="AM236" s="486"/>
      <c r="AN236" s="486"/>
      <c r="AO236" s="220"/>
      <c r="AP236" s="220"/>
      <c r="AQ236" s="220"/>
      <c r="AR236" s="220"/>
      <c r="AS236" s="220"/>
      <c r="AT236" s="255"/>
      <c r="AU236" s="255"/>
      <c r="AV236" s="255"/>
      <c r="AW236" s="255"/>
      <c r="AX236" s="255"/>
      <c r="AY236" s="220"/>
      <c r="AZ236" s="220"/>
      <c r="BA236" s="220"/>
      <c r="BB236" s="106"/>
    </row>
    <row r="237" spans="1:54" s="112" customFormat="1" x14ac:dyDescent="0.25">
      <c r="A237" s="113"/>
      <c r="B237" s="106"/>
      <c r="C237" s="106"/>
      <c r="D237" s="118"/>
      <c r="E237" s="196"/>
      <c r="F237" s="196"/>
      <c r="G237" s="197"/>
      <c r="H237" s="257"/>
      <c r="I237" s="257"/>
      <c r="J237" s="258"/>
      <c r="K237" s="257"/>
      <c r="L237" s="257"/>
      <c r="M237" s="257"/>
      <c r="N237" s="257"/>
      <c r="O237" s="257"/>
      <c r="P237" s="257"/>
      <c r="Q237" s="329"/>
      <c r="R237" s="329"/>
      <c r="S237" s="329"/>
      <c r="T237" s="329"/>
      <c r="U237" s="329"/>
      <c r="V237" s="329"/>
      <c r="W237" s="329"/>
      <c r="X237" s="329"/>
      <c r="Y237" s="329"/>
      <c r="Z237" s="376"/>
      <c r="AA237" s="376"/>
      <c r="AB237" s="376"/>
      <c r="AC237" s="376"/>
      <c r="AD237" s="376"/>
      <c r="AE237" s="376"/>
      <c r="AF237" s="376"/>
      <c r="AG237" s="376"/>
      <c r="AH237" s="376"/>
      <c r="AI237" s="376"/>
      <c r="AJ237" s="376"/>
      <c r="AK237" s="376"/>
      <c r="AL237" s="376"/>
      <c r="AM237" s="376"/>
      <c r="AN237" s="376"/>
      <c r="AO237" s="220"/>
      <c r="AP237" s="220"/>
      <c r="AQ237" s="220"/>
      <c r="AR237" s="220"/>
      <c r="AS237" s="220"/>
      <c r="AT237" s="220"/>
      <c r="AU237" s="220"/>
      <c r="AV237" s="220"/>
      <c r="AW237" s="220"/>
      <c r="AX237" s="220"/>
      <c r="AY237" s="220"/>
      <c r="AZ237" s="220"/>
      <c r="BA237" s="220"/>
      <c r="BB237" s="106"/>
    </row>
    <row r="238" spans="1:54" x14ac:dyDescent="0.25">
      <c r="A238" s="106"/>
      <c r="B238" s="106"/>
      <c r="C238" s="106"/>
      <c r="D238" s="118"/>
      <c r="E238" s="196"/>
      <c r="F238" s="196"/>
      <c r="G238" s="197"/>
      <c r="H238" s="257"/>
      <c r="I238" s="257"/>
      <c r="J238" s="258"/>
      <c r="K238" s="257"/>
      <c r="L238" s="257"/>
      <c r="M238" s="257"/>
      <c r="N238" s="257"/>
      <c r="O238" s="257"/>
      <c r="P238" s="257"/>
      <c r="Q238" s="329"/>
      <c r="R238" s="329"/>
      <c r="S238" s="329"/>
      <c r="T238" s="329"/>
      <c r="U238" s="329"/>
      <c r="V238" s="329"/>
      <c r="W238" s="329"/>
      <c r="X238" s="329"/>
      <c r="Y238" s="329"/>
      <c r="Z238" s="376"/>
      <c r="AA238" s="376"/>
      <c r="AB238" s="376"/>
      <c r="AC238" s="376"/>
      <c r="AD238" s="376"/>
      <c r="AE238" s="376"/>
      <c r="AF238" s="376"/>
      <c r="AG238" s="376"/>
      <c r="AH238" s="376"/>
      <c r="AI238" s="376"/>
      <c r="AJ238" s="376"/>
      <c r="AK238" s="376"/>
      <c r="AL238" s="376"/>
      <c r="AM238" s="376"/>
      <c r="AN238" s="376"/>
      <c r="AO238" s="220"/>
      <c r="AP238" s="220"/>
      <c r="AQ238" s="220"/>
      <c r="AR238" s="220"/>
      <c r="AS238" s="220"/>
      <c r="AT238" s="220"/>
      <c r="AU238" s="220"/>
      <c r="AV238" s="220"/>
      <c r="AW238" s="220"/>
      <c r="AX238" s="220"/>
      <c r="AY238" s="220"/>
      <c r="AZ238" s="220"/>
      <c r="BA238" s="220"/>
    </row>
    <row r="239" spans="1:54" x14ac:dyDescent="0.25">
      <c r="A239" s="106"/>
      <c r="B239" s="106"/>
      <c r="C239" s="106"/>
      <c r="D239" s="118"/>
      <c r="E239" s="196"/>
      <c r="F239" s="196"/>
      <c r="G239" s="197"/>
      <c r="H239" s="257"/>
      <c r="I239" s="257"/>
      <c r="J239" s="258"/>
      <c r="K239" s="257"/>
      <c r="L239" s="257"/>
      <c r="M239" s="257"/>
      <c r="N239" s="257"/>
      <c r="O239" s="257"/>
      <c r="P239" s="257"/>
      <c r="Q239" s="329"/>
      <c r="R239" s="329"/>
      <c r="S239" s="329"/>
      <c r="T239" s="329"/>
      <c r="U239" s="329"/>
      <c r="V239" s="329"/>
      <c r="W239" s="329"/>
      <c r="X239" s="329"/>
      <c r="Y239" s="329"/>
      <c r="Z239" s="376"/>
      <c r="AA239" s="376"/>
      <c r="AB239" s="376"/>
      <c r="AC239" s="376"/>
      <c r="AD239" s="376"/>
      <c r="AE239" s="376"/>
      <c r="AF239" s="376"/>
      <c r="AG239" s="376"/>
      <c r="AH239" s="376"/>
      <c r="AI239" s="376"/>
      <c r="AJ239" s="376"/>
      <c r="AK239" s="376"/>
      <c r="AL239" s="376"/>
      <c r="AM239" s="376"/>
      <c r="AN239" s="376"/>
      <c r="AO239" s="220"/>
      <c r="AP239" s="220"/>
      <c r="AQ239" s="220"/>
      <c r="AR239" s="220"/>
      <c r="AS239" s="220"/>
      <c r="AT239" s="220"/>
      <c r="AU239" s="220"/>
      <c r="AV239" s="220"/>
      <c r="AW239" s="220"/>
      <c r="AX239" s="220"/>
      <c r="AY239" s="220"/>
      <c r="AZ239" s="220"/>
      <c r="BA239" s="220"/>
    </row>
    <row r="240" spans="1:54" x14ac:dyDescent="0.25">
      <c r="A240" s="106"/>
      <c r="B240" s="106"/>
      <c r="C240" s="106"/>
      <c r="D240" s="118"/>
      <c r="E240" s="196"/>
      <c r="F240" s="196"/>
      <c r="G240" s="197"/>
      <c r="H240" s="257"/>
      <c r="I240" s="257"/>
      <c r="J240" s="258"/>
      <c r="K240" s="257"/>
      <c r="L240" s="257"/>
      <c r="M240" s="257"/>
      <c r="N240" s="257"/>
      <c r="O240" s="257"/>
      <c r="P240" s="257"/>
      <c r="Q240" s="329"/>
      <c r="R240" s="329"/>
      <c r="S240" s="329"/>
      <c r="T240" s="329"/>
      <c r="U240" s="329"/>
      <c r="V240" s="329"/>
      <c r="W240" s="329"/>
      <c r="X240" s="329"/>
      <c r="Y240" s="329"/>
      <c r="Z240" s="376"/>
      <c r="AA240" s="376"/>
      <c r="AB240" s="376"/>
      <c r="AC240" s="376"/>
      <c r="AD240" s="376"/>
      <c r="AE240" s="376"/>
      <c r="AF240" s="376"/>
      <c r="AG240" s="376"/>
      <c r="AH240" s="376"/>
      <c r="AI240" s="376"/>
      <c r="AJ240" s="376"/>
      <c r="AK240" s="376"/>
      <c r="AL240" s="376"/>
      <c r="AM240" s="376"/>
      <c r="AN240" s="376"/>
      <c r="AO240" s="220"/>
      <c r="AP240" s="220"/>
      <c r="AQ240" s="220"/>
      <c r="AR240" s="220"/>
      <c r="AS240" s="220"/>
      <c r="AT240" s="220"/>
      <c r="AU240" s="220"/>
      <c r="AV240" s="220"/>
      <c r="AW240" s="220"/>
      <c r="AX240" s="220"/>
      <c r="AY240" s="220"/>
      <c r="AZ240" s="220"/>
      <c r="BA240" s="220"/>
    </row>
    <row r="241" spans="1:54" x14ac:dyDescent="0.25">
      <c r="A241" s="106"/>
      <c r="B241" s="106"/>
      <c r="C241" s="106"/>
      <c r="D241" s="118"/>
      <c r="E241" s="196"/>
      <c r="F241" s="196"/>
      <c r="G241" s="197"/>
      <c r="H241" s="257"/>
      <c r="I241" s="257"/>
      <c r="J241" s="258"/>
      <c r="K241" s="257"/>
      <c r="L241" s="257"/>
      <c r="M241" s="257"/>
      <c r="N241" s="257"/>
      <c r="O241" s="257"/>
      <c r="P241" s="257"/>
      <c r="Q241" s="329"/>
      <c r="R241" s="329"/>
      <c r="S241" s="329"/>
      <c r="T241" s="329"/>
      <c r="U241" s="329"/>
      <c r="V241" s="329"/>
      <c r="W241" s="329"/>
      <c r="X241" s="329"/>
      <c r="Y241" s="329"/>
      <c r="Z241" s="376"/>
      <c r="AA241" s="376"/>
      <c r="AB241" s="376"/>
      <c r="AC241" s="376"/>
      <c r="AD241" s="376"/>
      <c r="AE241" s="376"/>
      <c r="AF241" s="376"/>
      <c r="AG241" s="376"/>
      <c r="AH241" s="376"/>
      <c r="AI241" s="376"/>
      <c r="AJ241" s="376"/>
      <c r="AK241" s="376"/>
      <c r="AL241" s="376"/>
      <c r="AM241" s="376"/>
      <c r="AN241" s="376"/>
      <c r="AO241" s="220"/>
      <c r="AP241" s="220"/>
      <c r="AQ241" s="220"/>
      <c r="AR241" s="220"/>
      <c r="AS241" s="220"/>
      <c r="AT241" s="220"/>
      <c r="AU241" s="220"/>
      <c r="AV241" s="220"/>
      <c r="AW241" s="220"/>
      <c r="AX241" s="220"/>
      <c r="AY241" s="220"/>
      <c r="AZ241" s="220"/>
      <c r="BA241" s="220"/>
    </row>
    <row r="242" spans="1:54" x14ac:dyDescent="0.25">
      <c r="A242" s="106"/>
      <c r="B242" s="106"/>
      <c r="C242" s="106"/>
      <c r="D242" s="118"/>
      <c r="E242" s="196"/>
      <c r="F242" s="196"/>
      <c r="G242" s="197"/>
      <c r="H242" s="257"/>
      <c r="I242" s="257"/>
      <c r="J242" s="258"/>
      <c r="K242" s="257"/>
      <c r="L242" s="257"/>
      <c r="M242" s="257"/>
      <c r="N242" s="257"/>
      <c r="O242" s="257"/>
      <c r="P242" s="257"/>
      <c r="Q242" s="329"/>
      <c r="R242" s="329"/>
      <c r="S242" s="329"/>
      <c r="T242" s="329"/>
      <c r="U242" s="329"/>
      <c r="V242" s="329"/>
      <c r="W242" s="329"/>
      <c r="X242" s="329"/>
      <c r="Y242" s="329"/>
      <c r="Z242" s="376"/>
      <c r="AA242" s="376"/>
      <c r="AB242" s="376"/>
      <c r="AC242" s="376"/>
      <c r="AD242" s="376"/>
      <c r="AE242" s="376"/>
      <c r="AF242" s="376"/>
      <c r="AG242" s="376"/>
      <c r="AH242" s="376"/>
      <c r="AI242" s="376"/>
      <c r="AJ242" s="376"/>
      <c r="AK242" s="376"/>
      <c r="AL242" s="376"/>
      <c r="AM242" s="376"/>
      <c r="AN242" s="376"/>
      <c r="AO242" s="220"/>
      <c r="AP242" s="220"/>
      <c r="AQ242" s="220"/>
      <c r="AR242" s="220"/>
      <c r="AS242" s="220"/>
      <c r="AT242" s="220"/>
      <c r="AU242" s="220"/>
      <c r="AV242" s="220"/>
      <c r="AW242" s="220"/>
      <c r="AX242" s="220"/>
      <c r="AY242" s="220"/>
      <c r="AZ242" s="220"/>
      <c r="BA242" s="220"/>
    </row>
    <row r="243" spans="1:54" s="112" customFormat="1" ht="49.5" customHeight="1" x14ac:dyDescent="0.25">
      <c r="A243" s="106"/>
      <c r="B243" s="106"/>
      <c r="C243" s="106"/>
      <c r="D243" s="118"/>
      <c r="E243" s="196"/>
      <c r="F243" s="196"/>
      <c r="G243" s="197"/>
      <c r="H243" s="257"/>
      <c r="I243" s="257"/>
      <c r="J243" s="258"/>
      <c r="K243" s="257"/>
      <c r="L243" s="257"/>
      <c r="M243" s="257"/>
      <c r="N243" s="257"/>
      <c r="O243" s="257"/>
      <c r="P243" s="257"/>
      <c r="Q243" s="329"/>
      <c r="R243" s="329"/>
      <c r="S243" s="329"/>
      <c r="T243" s="329"/>
      <c r="U243" s="329"/>
      <c r="V243" s="329"/>
      <c r="W243" s="329"/>
      <c r="X243" s="329"/>
      <c r="Y243" s="329"/>
      <c r="Z243" s="376"/>
      <c r="AA243" s="376"/>
      <c r="AB243" s="376"/>
      <c r="AC243" s="376"/>
      <c r="AD243" s="376"/>
      <c r="AE243" s="376"/>
      <c r="AF243" s="376"/>
      <c r="AG243" s="376"/>
      <c r="AH243" s="376"/>
      <c r="AI243" s="376"/>
      <c r="AJ243" s="376"/>
      <c r="AK243" s="376"/>
      <c r="AL243" s="376"/>
      <c r="AM243" s="376"/>
      <c r="AN243" s="376"/>
      <c r="AO243" s="220"/>
      <c r="AP243" s="220"/>
      <c r="AQ243" s="220"/>
      <c r="AR243" s="220"/>
      <c r="AS243" s="220"/>
      <c r="AT243" s="220"/>
      <c r="AU243" s="220"/>
      <c r="AV243" s="220"/>
      <c r="AW243" s="220"/>
      <c r="AX243" s="220"/>
      <c r="AY243" s="220"/>
      <c r="AZ243" s="220"/>
      <c r="BA243" s="220"/>
      <c r="BB243" s="106"/>
    </row>
    <row r="244" spans="1:54" x14ac:dyDescent="0.25">
      <c r="A244" s="106"/>
      <c r="B244" s="106"/>
      <c r="C244" s="106"/>
      <c r="D244" s="118"/>
      <c r="E244" s="196"/>
      <c r="F244" s="196"/>
      <c r="G244" s="197"/>
      <c r="H244" s="257"/>
      <c r="I244" s="257"/>
      <c r="J244" s="258"/>
      <c r="K244" s="257"/>
      <c r="L244" s="257"/>
      <c r="M244" s="257"/>
      <c r="N244" s="257"/>
      <c r="O244" s="257"/>
      <c r="P244" s="257"/>
      <c r="Q244" s="329"/>
      <c r="R244" s="329"/>
      <c r="S244" s="329"/>
      <c r="T244" s="329"/>
      <c r="U244" s="329"/>
      <c r="V244" s="329"/>
      <c r="W244" s="329"/>
      <c r="X244" s="329"/>
      <c r="Y244" s="329"/>
      <c r="Z244" s="376"/>
      <c r="AA244" s="376"/>
      <c r="AB244" s="376"/>
      <c r="AC244" s="376"/>
      <c r="AD244" s="376"/>
      <c r="AE244" s="376"/>
      <c r="AF244" s="376"/>
      <c r="AG244" s="376"/>
      <c r="AH244" s="376"/>
      <c r="AI244" s="376"/>
      <c r="AJ244" s="376"/>
      <c r="AK244" s="376"/>
      <c r="AL244" s="376"/>
      <c r="AM244" s="376"/>
      <c r="AN244" s="376"/>
      <c r="AO244" s="220"/>
      <c r="AP244" s="220"/>
      <c r="AQ244" s="220"/>
      <c r="AR244" s="220"/>
      <c r="AS244" s="220"/>
      <c r="AT244" s="220"/>
      <c r="AU244" s="220"/>
      <c r="AV244" s="220"/>
      <c r="AW244" s="220"/>
      <c r="AX244" s="220"/>
      <c r="AY244" s="220"/>
      <c r="AZ244" s="220"/>
      <c r="BA244" s="220"/>
    </row>
    <row r="245" spans="1:54" x14ac:dyDescent="0.25">
      <c r="A245" s="106"/>
      <c r="B245" s="106"/>
      <c r="C245" s="106"/>
      <c r="D245" s="118"/>
      <c r="E245" s="196"/>
      <c r="F245" s="196"/>
      <c r="G245" s="197"/>
      <c r="H245" s="257"/>
      <c r="I245" s="257"/>
      <c r="J245" s="258"/>
      <c r="K245" s="257"/>
      <c r="L245" s="257"/>
      <c r="M245" s="257"/>
      <c r="N245" s="257"/>
      <c r="O245" s="257"/>
      <c r="P245" s="257"/>
      <c r="Q245" s="329"/>
      <c r="R245" s="329"/>
      <c r="S245" s="329"/>
      <c r="T245" s="329"/>
      <c r="U245" s="329"/>
      <c r="V245" s="329"/>
      <c r="W245" s="329"/>
      <c r="X245" s="329"/>
      <c r="Y245" s="329"/>
      <c r="Z245" s="376"/>
      <c r="AA245" s="376"/>
      <c r="AB245" s="376"/>
      <c r="AC245" s="376"/>
      <c r="AD245" s="376"/>
      <c r="AE245" s="376"/>
      <c r="AF245" s="376"/>
      <c r="AG245" s="376"/>
      <c r="AH245" s="376"/>
      <c r="AI245" s="376"/>
      <c r="AJ245" s="376"/>
      <c r="AK245" s="376"/>
      <c r="AL245" s="376"/>
      <c r="AM245" s="376"/>
      <c r="AN245" s="376"/>
      <c r="AO245" s="220"/>
      <c r="AP245" s="220"/>
      <c r="AQ245" s="220"/>
      <c r="AR245" s="220"/>
      <c r="AS245" s="220"/>
      <c r="AT245" s="220"/>
      <c r="AU245" s="220"/>
      <c r="AV245" s="220"/>
      <c r="AW245" s="220"/>
      <c r="AX245" s="220"/>
      <c r="AY245" s="220"/>
      <c r="AZ245" s="220"/>
      <c r="BA245" s="220"/>
    </row>
    <row r="246" spans="1:54" x14ac:dyDescent="0.25">
      <c r="A246" s="106"/>
      <c r="B246" s="106"/>
      <c r="C246" s="106"/>
      <c r="D246" s="118"/>
      <c r="E246" s="196"/>
      <c r="F246" s="196"/>
      <c r="G246" s="197"/>
      <c r="H246" s="257"/>
      <c r="I246" s="257"/>
      <c r="J246" s="258"/>
      <c r="K246" s="257"/>
      <c r="L246" s="257"/>
      <c r="M246" s="257"/>
      <c r="N246" s="257"/>
      <c r="O246" s="257"/>
      <c r="P246" s="257"/>
      <c r="Q246" s="329"/>
      <c r="R246" s="329"/>
      <c r="S246" s="329"/>
      <c r="T246" s="329"/>
      <c r="U246" s="329"/>
      <c r="V246" s="329"/>
      <c r="W246" s="329"/>
      <c r="X246" s="329"/>
      <c r="Y246" s="329"/>
      <c r="Z246" s="376"/>
      <c r="AA246" s="376"/>
      <c r="AB246" s="376"/>
      <c r="AC246" s="376"/>
      <c r="AD246" s="376"/>
      <c r="AE246" s="376"/>
      <c r="AF246" s="376"/>
      <c r="AG246" s="376"/>
      <c r="AH246" s="376"/>
      <c r="AI246" s="376"/>
      <c r="AJ246" s="376"/>
      <c r="AK246" s="376"/>
      <c r="AL246" s="376"/>
      <c r="AM246" s="376"/>
      <c r="AN246" s="376"/>
      <c r="AO246" s="220"/>
      <c r="AP246" s="220"/>
      <c r="AQ246" s="220"/>
      <c r="AR246" s="220"/>
      <c r="AS246" s="220"/>
      <c r="AT246" s="220"/>
      <c r="AU246" s="220"/>
      <c r="AV246" s="220"/>
      <c r="AW246" s="220"/>
      <c r="AX246" s="220"/>
      <c r="AY246" s="220"/>
      <c r="AZ246" s="220"/>
      <c r="BA246" s="220"/>
    </row>
    <row r="247" spans="1:54" x14ac:dyDescent="0.25">
      <c r="A247" s="106"/>
      <c r="B247" s="106"/>
      <c r="C247" s="106"/>
      <c r="D247" s="118"/>
      <c r="E247" s="196"/>
      <c r="F247" s="196"/>
      <c r="G247" s="197"/>
      <c r="H247" s="257"/>
      <c r="I247" s="257"/>
      <c r="J247" s="258"/>
      <c r="K247" s="257"/>
      <c r="L247" s="257"/>
      <c r="M247" s="257"/>
      <c r="N247" s="257"/>
      <c r="O247" s="257"/>
      <c r="P247" s="257"/>
      <c r="Q247" s="329"/>
      <c r="R247" s="329"/>
      <c r="S247" s="329"/>
      <c r="T247" s="329"/>
      <c r="U247" s="329"/>
      <c r="V247" s="329"/>
      <c r="W247" s="329"/>
      <c r="X247" s="329"/>
      <c r="Y247" s="329"/>
      <c r="Z247" s="376"/>
      <c r="AA247" s="376"/>
      <c r="AB247" s="376"/>
      <c r="AC247" s="376"/>
      <c r="AD247" s="376"/>
      <c r="AE247" s="376"/>
      <c r="AF247" s="376"/>
      <c r="AG247" s="376"/>
      <c r="AH247" s="376"/>
      <c r="AI247" s="376"/>
      <c r="AJ247" s="376"/>
      <c r="AK247" s="376"/>
      <c r="AL247" s="376"/>
      <c r="AM247" s="376"/>
      <c r="AN247" s="376"/>
      <c r="AO247" s="220"/>
      <c r="AP247" s="220"/>
      <c r="AQ247" s="220"/>
      <c r="AR247" s="220"/>
      <c r="AS247" s="220"/>
      <c r="AT247" s="220"/>
      <c r="AU247" s="220"/>
      <c r="AV247" s="220"/>
      <c r="AW247" s="220"/>
      <c r="AX247" s="220"/>
      <c r="AY247" s="220"/>
      <c r="AZ247" s="220"/>
      <c r="BA247" s="220"/>
    </row>
    <row r="248" spans="1:54" x14ac:dyDescent="0.25">
      <c r="A248" s="106"/>
      <c r="B248" s="106"/>
      <c r="C248" s="106"/>
      <c r="D248" s="118"/>
      <c r="E248" s="196"/>
      <c r="F248" s="196"/>
      <c r="G248" s="197"/>
      <c r="H248" s="257"/>
      <c r="I248" s="257"/>
      <c r="J248" s="258"/>
      <c r="K248" s="257"/>
      <c r="L248" s="257"/>
      <c r="M248" s="257"/>
      <c r="N248" s="257"/>
      <c r="O248" s="257"/>
      <c r="P248" s="257"/>
      <c r="Q248" s="329"/>
      <c r="R248" s="329"/>
      <c r="S248" s="329"/>
      <c r="T248" s="329"/>
      <c r="U248" s="329"/>
      <c r="V248" s="329"/>
      <c r="W248" s="329"/>
      <c r="X248" s="329"/>
      <c r="Y248" s="329"/>
      <c r="Z248" s="376"/>
      <c r="AA248" s="376"/>
      <c r="AB248" s="376"/>
      <c r="AC248" s="376"/>
      <c r="AD248" s="376"/>
      <c r="AE248" s="376"/>
      <c r="AF248" s="376"/>
      <c r="AG248" s="376"/>
      <c r="AH248" s="376"/>
      <c r="AI248" s="376"/>
      <c r="AJ248" s="376"/>
      <c r="AK248" s="376"/>
      <c r="AL248" s="376"/>
      <c r="AM248" s="376"/>
      <c r="AN248" s="376"/>
      <c r="AO248" s="220"/>
      <c r="AP248" s="220"/>
      <c r="AQ248" s="220"/>
      <c r="AR248" s="220"/>
      <c r="AS248" s="220"/>
      <c r="AT248" s="220"/>
      <c r="AU248" s="220"/>
      <c r="AV248" s="220"/>
      <c r="AW248" s="220"/>
      <c r="AX248" s="220"/>
      <c r="AY248" s="220"/>
      <c r="AZ248" s="220"/>
      <c r="BA248" s="220"/>
    </row>
    <row r="249" spans="1:54" x14ac:dyDescent="0.25">
      <c r="A249" s="106"/>
      <c r="B249" s="106"/>
      <c r="C249" s="106"/>
      <c r="D249" s="118"/>
      <c r="E249" s="196"/>
      <c r="F249" s="196"/>
      <c r="G249" s="197"/>
      <c r="H249" s="257"/>
      <c r="I249" s="257"/>
      <c r="J249" s="258"/>
      <c r="K249" s="257"/>
      <c r="L249" s="257"/>
      <c r="M249" s="257"/>
      <c r="N249" s="257"/>
      <c r="O249" s="257"/>
      <c r="P249" s="257"/>
      <c r="Q249" s="329"/>
      <c r="R249" s="329"/>
      <c r="S249" s="329"/>
      <c r="T249" s="329"/>
      <c r="U249" s="329"/>
      <c r="V249" s="329"/>
      <c r="W249" s="329"/>
      <c r="X249" s="329"/>
      <c r="Y249" s="329"/>
      <c r="Z249" s="376"/>
      <c r="AA249" s="376"/>
      <c r="AB249" s="376"/>
      <c r="AC249" s="376"/>
      <c r="AD249" s="376"/>
      <c r="AE249" s="376"/>
      <c r="AF249" s="376"/>
      <c r="AG249" s="376"/>
      <c r="AH249" s="376"/>
      <c r="AI249" s="376"/>
      <c r="AJ249" s="376"/>
      <c r="AK249" s="376"/>
      <c r="AL249" s="376"/>
      <c r="AM249" s="376"/>
      <c r="AN249" s="376"/>
      <c r="AO249" s="220"/>
      <c r="AP249" s="220"/>
      <c r="AQ249" s="220"/>
      <c r="AR249" s="220"/>
      <c r="AS249" s="220"/>
      <c r="AT249" s="220"/>
      <c r="AU249" s="220"/>
      <c r="AV249" s="220"/>
      <c r="AW249" s="220"/>
      <c r="AX249" s="220"/>
      <c r="AY249" s="220"/>
      <c r="AZ249" s="220"/>
      <c r="BA249" s="220"/>
    </row>
    <row r="250" spans="1:54" x14ac:dyDescent="0.25">
      <c r="A250" s="106"/>
      <c r="B250" s="106"/>
      <c r="C250" s="106"/>
      <c r="D250" s="118"/>
      <c r="E250" s="196"/>
      <c r="F250" s="196"/>
      <c r="G250" s="197"/>
      <c r="H250" s="257"/>
      <c r="I250" s="257"/>
      <c r="J250" s="258"/>
      <c r="K250" s="257"/>
      <c r="L250" s="257"/>
      <c r="M250" s="257"/>
      <c r="N250" s="257"/>
      <c r="O250" s="257"/>
      <c r="P250" s="257"/>
      <c r="Q250" s="329"/>
      <c r="R250" s="329"/>
      <c r="S250" s="329"/>
      <c r="T250" s="329"/>
      <c r="U250" s="329"/>
      <c r="V250" s="329"/>
      <c r="W250" s="329"/>
      <c r="X250" s="329"/>
      <c r="Y250" s="329"/>
      <c r="Z250" s="376"/>
      <c r="AA250" s="376"/>
      <c r="AB250" s="376"/>
      <c r="AC250" s="376"/>
      <c r="AD250" s="376"/>
      <c r="AE250" s="376"/>
      <c r="AF250" s="376"/>
      <c r="AG250" s="376"/>
      <c r="AH250" s="376"/>
      <c r="AI250" s="376"/>
      <c r="AJ250" s="376"/>
      <c r="AK250" s="376"/>
      <c r="AL250" s="376"/>
      <c r="AM250" s="376"/>
      <c r="AN250" s="376"/>
      <c r="AO250" s="220"/>
      <c r="AP250" s="220"/>
      <c r="AQ250" s="220"/>
      <c r="AR250" s="220"/>
      <c r="AS250" s="220"/>
      <c r="AT250" s="220"/>
      <c r="AU250" s="220"/>
      <c r="AV250" s="220"/>
      <c r="AW250" s="220"/>
      <c r="AX250" s="220"/>
      <c r="AY250" s="220"/>
      <c r="AZ250" s="220"/>
      <c r="BA250" s="220"/>
    </row>
    <row r="251" spans="1:54" x14ac:dyDescent="0.25">
      <c r="A251" s="106"/>
      <c r="B251" s="106"/>
      <c r="C251" s="106"/>
      <c r="D251" s="118"/>
      <c r="E251" s="196"/>
      <c r="F251" s="196"/>
      <c r="G251" s="197"/>
      <c r="H251" s="257"/>
      <c r="I251" s="257"/>
      <c r="J251" s="258"/>
      <c r="K251" s="257"/>
      <c r="L251" s="257"/>
      <c r="M251" s="257"/>
      <c r="N251" s="257"/>
      <c r="O251" s="257"/>
      <c r="P251" s="257"/>
      <c r="Q251" s="329"/>
      <c r="R251" s="329"/>
      <c r="S251" s="329"/>
      <c r="T251" s="329"/>
      <c r="U251" s="329"/>
      <c r="V251" s="329"/>
      <c r="W251" s="329"/>
      <c r="X251" s="329"/>
      <c r="Y251" s="329"/>
      <c r="Z251" s="376"/>
      <c r="AA251" s="376"/>
      <c r="AB251" s="376"/>
      <c r="AC251" s="376"/>
      <c r="AD251" s="376"/>
      <c r="AE251" s="376"/>
      <c r="AF251" s="376"/>
      <c r="AG251" s="376"/>
      <c r="AH251" s="376"/>
      <c r="AI251" s="376"/>
      <c r="AJ251" s="376"/>
      <c r="AK251" s="376"/>
      <c r="AL251" s="376"/>
      <c r="AM251" s="376"/>
      <c r="AN251" s="376"/>
      <c r="AO251" s="220"/>
      <c r="AP251" s="220"/>
      <c r="AQ251" s="220"/>
      <c r="AR251" s="220"/>
      <c r="AS251" s="220"/>
      <c r="AT251" s="220"/>
      <c r="AU251" s="220"/>
      <c r="AV251" s="220"/>
      <c r="AW251" s="220"/>
      <c r="AX251" s="220"/>
      <c r="AY251" s="220"/>
      <c r="AZ251" s="220"/>
      <c r="BA251" s="220"/>
    </row>
    <row r="252" spans="1:54" x14ac:dyDescent="0.25">
      <c r="A252" s="106"/>
      <c r="B252" s="106"/>
      <c r="C252" s="106"/>
      <c r="D252" s="118"/>
      <c r="E252" s="196"/>
      <c r="F252" s="196"/>
      <c r="G252" s="197"/>
      <c r="H252" s="257"/>
      <c r="I252" s="257"/>
      <c r="J252" s="258"/>
      <c r="K252" s="257"/>
      <c r="L252" s="257"/>
      <c r="M252" s="257"/>
      <c r="N252" s="257"/>
      <c r="O252" s="257"/>
      <c r="P252" s="257"/>
      <c r="Q252" s="329"/>
      <c r="R252" s="329"/>
      <c r="S252" s="329"/>
      <c r="T252" s="329"/>
      <c r="U252" s="329"/>
      <c r="V252" s="329"/>
      <c r="W252" s="329"/>
      <c r="X252" s="329"/>
      <c r="Y252" s="329"/>
      <c r="Z252" s="376"/>
      <c r="AA252" s="376"/>
      <c r="AB252" s="376"/>
      <c r="AC252" s="376"/>
      <c r="AD252" s="376"/>
      <c r="AE252" s="376"/>
      <c r="AF252" s="376"/>
      <c r="AG252" s="376"/>
      <c r="AH252" s="376"/>
      <c r="AI252" s="376"/>
      <c r="AJ252" s="376"/>
      <c r="AK252" s="376"/>
      <c r="AL252" s="376"/>
      <c r="AM252" s="376"/>
      <c r="AN252" s="376"/>
      <c r="AO252" s="220"/>
      <c r="AP252" s="220"/>
      <c r="AQ252" s="220"/>
      <c r="AR252" s="220"/>
      <c r="AS252" s="220"/>
      <c r="AT252" s="220"/>
      <c r="AU252" s="220"/>
      <c r="AV252" s="220"/>
      <c r="AW252" s="220"/>
      <c r="AX252" s="220"/>
      <c r="AY252" s="220"/>
      <c r="AZ252" s="220"/>
      <c r="BA252" s="220"/>
    </row>
    <row r="253" spans="1:54" x14ac:dyDescent="0.25">
      <c r="A253" s="106"/>
      <c r="B253" s="106"/>
      <c r="C253" s="106"/>
      <c r="D253" s="118"/>
      <c r="E253" s="196"/>
      <c r="F253" s="196"/>
      <c r="G253" s="197"/>
      <c r="H253" s="257"/>
      <c r="I253" s="257"/>
      <c r="J253" s="258"/>
      <c r="K253" s="257"/>
      <c r="L253" s="257"/>
      <c r="M253" s="257"/>
      <c r="N253" s="257"/>
      <c r="O253" s="257"/>
      <c r="P253" s="257"/>
      <c r="Q253" s="329"/>
      <c r="R253" s="329"/>
      <c r="S253" s="329"/>
      <c r="T253" s="329"/>
      <c r="U253" s="329"/>
      <c r="V253" s="329"/>
      <c r="W253" s="329"/>
      <c r="X253" s="329"/>
      <c r="Y253" s="329"/>
      <c r="Z253" s="376"/>
      <c r="AA253" s="376"/>
      <c r="AB253" s="376"/>
      <c r="AC253" s="376"/>
      <c r="AD253" s="376"/>
      <c r="AE253" s="376"/>
      <c r="AF253" s="376"/>
      <c r="AG253" s="376"/>
      <c r="AH253" s="376"/>
      <c r="AI253" s="376"/>
      <c r="AJ253" s="376"/>
      <c r="AK253" s="376"/>
      <c r="AL253" s="376"/>
      <c r="AM253" s="376"/>
      <c r="AN253" s="376"/>
      <c r="AO253" s="220"/>
      <c r="AP253" s="220"/>
      <c r="AQ253" s="220"/>
      <c r="AR253" s="220"/>
      <c r="AS253" s="220"/>
      <c r="AT253" s="220"/>
      <c r="AU253" s="220"/>
      <c r="AV253" s="220"/>
      <c r="AW253" s="220"/>
      <c r="AX253" s="220"/>
      <c r="AY253" s="220"/>
      <c r="AZ253" s="220"/>
      <c r="BA253" s="220"/>
    </row>
    <row r="254" spans="1:54" x14ac:dyDescent="0.25">
      <c r="A254" s="106"/>
      <c r="B254" s="106"/>
      <c r="C254" s="106"/>
      <c r="D254" s="118"/>
      <c r="E254" s="196"/>
      <c r="F254" s="196"/>
      <c r="G254" s="197"/>
      <c r="H254" s="257"/>
      <c r="I254" s="257"/>
      <c r="J254" s="258"/>
      <c r="K254" s="257"/>
      <c r="L254" s="257"/>
      <c r="M254" s="257"/>
      <c r="N254" s="257"/>
      <c r="O254" s="257"/>
      <c r="P254" s="257"/>
      <c r="Q254" s="329"/>
      <c r="R254" s="329"/>
      <c r="S254" s="329"/>
      <c r="T254" s="329"/>
      <c r="U254" s="329"/>
      <c r="V254" s="329"/>
      <c r="W254" s="329"/>
      <c r="X254" s="329"/>
      <c r="Y254" s="329"/>
      <c r="Z254" s="376"/>
      <c r="AA254" s="376"/>
      <c r="AB254" s="376"/>
      <c r="AC254" s="376"/>
      <c r="AD254" s="376"/>
      <c r="AE254" s="376"/>
      <c r="AF254" s="376"/>
      <c r="AG254" s="376"/>
      <c r="AH254" s="376"/>
      <c r="AI254" s="376"/>
      <c r="AJ254" s="376"/>
      <c r="AK254" s="376"/>
      <c r="AL254" s="376"/>
      <c r="AM254" s="376"/>
      <c r="AN254" s="376"/>
      <c r="AO254" s="220"/>
      <c r="AP254" s="220"/>
      <c r="AQ254" s="220"/>
      <c r="AR254" s="220"/>
      <c r="AS254" s="220"/>
      <c r="AT254" s="220"/>
      <c r="AU254" s="220"/>
      <c r="AV254" s="220"/>
      <c r="AW254" s="220"/>
      <c r="AX254" s="220"/>
      <c r="AY254" s="220"/>
      <c r="AZ254" s="220"/>
      <c r="BA254" s="220"/>
    </row>
    <row r="255" spans="1:54" x14ac:dyDescent="0.25">
      <c r="A255" s="106"/>
      <c r="B255" s="106"/>
      <c r="C255" s="106"/>
      <c r="D255" s="118"/>
      <c r="E255" s="196"/>
      <c r="F255" s="196"/>
      <c r="G255" s="197"/>
      <c r="H255" s="257"/>
      <c r="I255" s="257"/>
      <c r="J255" s="258"/>
      <c r="K255" s="257"/>
      <c r="L255" s="257"/>
      <c r="M255" s="257"/>
      <c r="N255" s="257"/>
      <c r="O255" s="257"/>
      <c r="P255" s="257"/>
      <c r="Q255" s="329"/>
      <c r="R255" s="329"/>
      <c r="S255" s="329"/>
      <c r="T255" s="329"/>
      <c r="U255" s="329"/>
      <c r="V255" s="329"/>
      <c r="W255" s="329"/>
      <c r="X255" s="329"/>
      <c r="Y255" s="329"/>
      <c r="Z255" s="376"/>
      <c r="AA255" s="376"/>
      <c r="AB255" s="376"/>
      <c r="AC255" s="376"/>
      <c r="AD255" s="376"/>
      <c r="AE255" s="376"/>
      <c r="AF255" s="376"/>
      <c r="AG255" s="376"/>
      <c r="AH255" s="376"/>
      <c r="AI255" s="376"/>
      <c r="AJ255" s="376"/>
      <c r="AK255" s="376"/>
      <c r="AL255" s="376"/>
      <c r="AM255" s="376"/>
      <c r="AN255" s="376"/>
      <c r="AO255" s="220"/>
      <c r="AP255" s="220"/>
      <c r="AQ255" s="220"/>
      <c r="AR255" s="220"/>
      <c r="AS255" s="220"/>
      <c r="AT255" s="220"/>
      <c r="AU255" s="220"/>
      <c r="AV255" s="220"/>
      <c r="AW255" s="220"/>
      <c r="AX255" s="220"/>
      <c r="AY255" s="220"/>
      <c r="AZ255" s="220"/>
      <c r="BA255" s="220"/>
    </row>
    <row r="256" spans="1:54" x14ac:dyDescent="0.25">
      <c r="A256" s="106"/>
      <c r="B256" s="106"/>
      <c r="C256" s="106"/>
      <c r="D256" s="118"/>
      <c r="E256" s="196"/>
      <c r="F256" s="196"/>
      <c r="G256" s="197"/>
      <c r="H256" s="257"/>
      <c r="I256" s="257"/>
      <c r="J256" s="258"/>
      <c r="K256" s="257"/>
      <c r="L256" s="257"/>
      <c r="M256" s="257"/>
      <c r="N256" s="257"/>
      <c r="O256" s="257"/>
      <c r="P256" s="257"/>
      <c r="Q256" s="329"/>
      <c r="R256" s="329"/>
      <c r="S256" s="329"/>
      <c r="T256" s="329"/>
      <c r="U256" s="329"/>
      <c r="V256" s="329"/>
      <c r="W256" s="329"/>
      <c r="X256" s="329"/>
      <c r="Y256" s="329"/>
      <c r="Z256" s="376"/>
      <c r="AA256" s="376"/>
      <c r="AB256" s="376"/>
      <c r="AC256" s="376"/>
      <c r="AD256" s="376"/>
      <c r="AE256" s="376"/>
      <c r="AF256" s="376"/>
      <c r="AG256" s="376"/>
      <c r="AH256" s="376"/>
      <c r="AI256" s="376"/>
      <c r="AJ256" s="376"/>
      <c r="AK256" s="376"/>
      <c r="AL256" s="376"/>
      <c r="AM256" s="376"/>
      <c r="AN256" s="376"/>
      <c r="AO256" s="220"/>
      <c r="AP256" s="220"/>
      <c r="AQ256" s="220"/>
      <c r="AR256" s="220"/>
      <c r="AS256" s="220"/>
      <c r="AT256" s="220"/>
      <c r="AU256" s="220"/>
      <c r="AV256" s="220"/>
      <c r="AW256" s="220"/>
      <c r="AX256" s="220"/>
      <c r="AY256" s="220"/>
      <c r="AZ256" s="220"/>
      <c r="BA256" s="220"/>
    </row>
    <row r="257" spans="1:53" x14ac:dyDescent="0.25">
      <c r="A257" s="106"/>
      <c r="B257" s="106"/>
      <c r="C257" s="106"/>
      <c r="D257" s="118"/>
      <c r="E257" s="196"/>
      <c r="F257" s="196"/>
      <c r="G257" s="197"/>
      <c r="H257" s="257"/>
      <c r="I257" s="257"/>
      <c r="J257" s="258"/>
      <c r="K257" s="257"/>
      <c r="L257" s="257"/>
      <c r="M257" s="257"/>
      <c r="N257" s="257"/>
      <c r="O257" s="257"/>
      <c r="P257" s="257"/>
      <c r="Q257" s="329"/>
      <c r="R257" s="329"/>
      <c r="S257" s="329"/>
      <c r="T257" s="329"/>
      <c r="U257" s="329"/>
      <c r="V257" s="329"/>
      <c r="W257" s="329"/>
      <c r="X257" s="329"/>
      <c r="Y257" s="329"/>
      <c r="Z257" s="376"/>
      <c r="AA257" s="376"/>
      <c r="AB257" s="376"/>
      <c r="AC257" s="376"/>
      <c r="AD257" s="376"/>
      <c r="AE257" s="376"/>
      <c r="AF257" s="376"/>
      <c r="AG257" s="376"/>
      <c r="AH257" s="376"/>
      <c r="AI257" s="376"/>
      <c r="AJ257" s="376"/>
      <c r="AK257" s="376"/>
      <c r="AL257" s="376"/>
      <c r="AM257" s="376"/>
      <c r="AN257" s="376"/>
      <c r="AO257" s="220"/>
      <c r="AP257" s="220"/>
      <c r="AQ257" s="220"/>
      <c r="AR257" s="220"/>
      <c r="AS257" s="220"/>
      <c r="AT257" s="220"/>
      <c r="AU257" s="220"/>
      <c r="AV257" s="220"/>
      <c r="AW257" s="220"/>
      <c r="AX257" s="220"/>
      <c r="AY257" s="220"/>
      <c r="AZ257" s="220"/>
      <c r="BA257" s="220"/>
    </row>
    <row r="258" spans="1:53" x14ac:dyDescent="0.25">
      <c r="A258" s="106"/>
      <c r="B258" s="106"/>
      <c r="C258" s="106"/>
      <c r="D258" s="118"/>
      <c r="E258" s="196"/>
      <c r="F258" s="196"/>
      <c r="G258" s="197"/>
      <c r="H258" s="257"/>
      <c r="I258" s="257"/>
      <c r="J258" s="258"/>
      <c r="K258" s="257"/>
      <c r="L258" s="257"/>
      <c r="M258" s="257"/>
      <c r="N258" s="257"/>
      <c r="O258" s="257"/>
      <c r="P258" s="257"/>
      <c r="Q258" s="329"/>
      <c r="R258" s="329"/>
      <c r="S258" s="329"/>
      <c r="T258" s="329"/>
      <c r="U258" s="329"/>
      <c r="V258" s="329"/>
      <c r="W258" s="329"/>
      <c r="X258" s="329"/>
      <c r="Y258" s="329"/>
      <c r="Z258" s="376"/>
      <c r="AA258" s="376"/>
      <c r="AB258" s="376"/>
      <c r="AC258" s="376"/>
      <c r="AD258" s="376"/>
      <c r="AE258" s="376"/>
      <c r="AF258" s="376"/>
      <c r="AG258" s="376"/>
      <c r="AH258" s="376"/>
      <c r="AI258" s="376"/>
      <c r="AJ258" s="376"/>
      <c r="AK258" s="376"/>
      <c r="AL258" s="376"/>
      <c r="AM258" s="376"/>
      <c r="AN258" s="376"/>
      <c r="AO258" s="220"/>
      <c r="AP258" s="220"/>
      <c r="AQ258" s="220"/>
      <c r="AR258" s="220"/>
      <c r="AS258" s="220"/>
      <c r="AT258" s="220"/>
      <c r="AU258" s="220"/>
      <c r="AV258" s="220"/>
      <c r="AW258" s="220"/>
      <c r="AX258" s="220"/>
      <c r="AY258" s="220"/>
      <c r="AZ258" s="220"/>
      <c r="BA258" s="220"/>
    </row>
    <row r="259" spans="1:53" x14ac:dyDescent="0.25">
      <c r="A259" s="106"/>
      <c r="B259" s="106"/>
      <c r="C259" s="106"/>
      <c r="D259" s="118"/>
      <c r="E259" s="196"/>
      <c r="F259" s="196"/>
      <c r="G259" s="197"/>
      <c r="H259" s="257"/>
      <c r="I259" s="257"/>
      <c r="J259" s="258"/>
      <c r="K259" s="257"/>
      <c r="L259" s="257"/>
      <c r="M259" s="257"/>
      <c r="N259" s="257"/>
      <c r="O259" s="257"/>
      <c r="P259" s="257"/>
      <c r="Q259" s="329"/>
      <c r="R259" s="329"/>
      <c r="S259" s="329"/>
      <c r="T259" s="329"/>
      <c r="U259" s="329"/>
      <c r="V259" s="329"/>
      <c r="W259" s="329"/>
      <c r="X259" s="329"/>
      <c r="Y259" s="329"/>
      <c r="Z259" s="376"/>
      <c r="AA259" s="376"/>
      <c r="AB259" s="376"/>
      <c r="AC259" s="376"/>
      <c r="AD259" s="376"/>
      <c r="AE259" s="376"/>
      <c r="AF259" s="376"/>
      <c r="AG259" s="376"/>
      <c r="AH259" s="376"/>
      <c r="AI259" s="376"/>
      <c r="AJ259" s="376"/>
      <c r="AK259" s="376"/>
      <c r="AL259" s="376"/>
      <c r="AM259" s="376"/>
      <c r="AN259" s="376"/>
      <c r="AO259" s="220"/>
      <c r="AP259" s="220"/>
      <c r="AQ259" s="220"/>
      <c r="AR259" s="220"/>
      <c r="AS259" s="220"/>
      <c r="AT259" s="220"/>
      <c r="AU259" s="220"/>
      <c r="AV259" s="220"/>
      <c r="AW259" s="220"/>
      <c r="AX259" s="220"/>
      <c r="AY259" s="220"/>
      <c r="AZ259" s="220"/>
      <c r="BA259" s="220"/>
    </row>
    <row r="260" spans="1:53" x14ac:dyDescent="0.25">
      <c r="A260" s="106"/>
      <c r="B260" s="106"/>
      <c r="C260" s="106"/>
      <c r="D260" s="118"/>
      <c r="E260" s="196"/>
      <c r="F260" s="196"/>
      <c r="G260" s="197"/>
      <c r="H260" s="257"/>
      <c r="I260" s="257"/>
      <c r="J260" s="258"/>
      <c r="K260" s="257"/>
      <c r="L260" s="257"/>
      <c r="M260" s="257"/>
      <c r="N260" s="257"/>
      <c r="O260" s="257"/>
      <c r="P260" s="257"/>
      <c r="Q260" s="329"/>
      <c r="R260" s="329"/>
      <c r="S260" s="329"/>
      <c r="T260" s="329"/>
      <c r="U260" s="329"/>
      <c r="V260" s="329"/>
      <c r="W260" s="329"/>
      <c r="X260" s="329"/>
      <c r="Y260" s="329"/>
      <c r="Z260" s="376"/>
      <c r="AA260" s="376"/>
      <c r="AB260" s="376"/>
      <c r="AC260" s="376"/>
      <c r="AD260" s="376"/>
      <c r="AE260" s="376"/>
      <c r="AF260" s="376"/>
      <c r="AG260" s="376"/>
      <c r="AH260" s="376"/>
      <c r="AI260" s="376"/>
      <c r="AJ260" s="376"/>
      <c r="AK260" s="376"/>
      <c r="AL260" s="376"/>
      <c r="AM260" s="376"/>
      <c r="AN260" s="376"/>
      <c r="AO260" s="220"/>
      <c r="AP260" s="220"/>
      <c r="AQ260" s="220"/>
      <c r="AR260" s="220"/>
      <c r="AS260" s="220"/>
      <c r="AT260" s="220"/>
      <c r="AU260" s="220"/>
      <c r="AV260" s="220"/>
      <c r="AW260" s="220"/>
      <c r="AX260" s="220"/>
      <c r="AY260" s="220"/>
      <c r="AZ260" s="220"/>
      <c r="BA260" s="220"/>
    </row>
    <row r="261" spans="1:53" x14ac:dyDescent="0.25">
      <c r="A261" s="106"/>
      <c r="B261" s="106"/>
      <c r="C261" s="106"/>
      <c r="D261" s="118"/>
      <c r="E261" s="196"/>
      <c r="F261" s="196"/>
      <c r="G261" s="197"/>
      <c r="H261" s="257"/>
      <c r="I261" s="257"/>
      <c r="J261" s="258"/>
      <c r="K261" s="257"/>
      <c r="L261" s="257"/>
      <c r="M261" s="257"/>
      <c r="N261" s="257"/>
      <c r="O261" s="257"/>
      <c r="P261" s="257"/>
      <c r="Q261" s="329"/>
      <c r="R261" s="329"/>
      <c r="S261" s="329"/>
      <c r="T261" s="329"/>
      <c r="U261" s="329"/>
      <c r="V261" s="329"/>
      <c r="W261" s="329"/>
      <c r="X261" s="329"/>
      <c r="Y261" s="329"/>
      <c r="Z261" s="376"/>
      <c r="AA261" s="376"/>
      <c r="AB261" s="376"/>
      <c r="AC261" s="376"/>
      <c r="AD261" s="376"/>
      <c r="AE261" s="376"/>
      <c r="AF261" s="376"/>
      <c r="AG261" s="376"/>
      <c r="AH261" s="376"/>
      <c r="AI261" s="376"/>
      <c r="AJ261" s="376"/>
      <c r="AK261" s="376"/>
      <c r="AL261" s="376"/>
      <c r="AM261" s="376"/>
      <c r="AN261" s="376"/>
      <c r="AO261" s="220"/>
      <c r="AP261" s="220"/>
      <c r="AQ261" s="220"/>
      <c r="AR261" s="220"/>
      <c r="AS261" s="220"/>
      <c r="AT261" s="220"/>
      <c r="AU261" s="220"/>
      <c r="AV261" s="220"/>
      <c r="AW261" s="220"/>
      <c r="AX261" s="220"/>
      <c r="AY261" s="220"/>
      <c r="AZ261" s="220"/>
      <c r="BA261" s="220"/>
    </row>
    <row r="262" spans="1:53" x14ac:dyDescent="0.25">
      <c r="A262" s="106"/>
      <c r="B262" s="106"/>
      <c r="C262" s="106"/>
      <c r="D262" s="118"/>
      <c r="E262" s="196"/>
      <c r="F262" s="196"/>
      <c r="G262" s="197"/>
      <c r="H262" s="257"/>
      <c r="I262" s="257"/>
      <c r="J262" s="258"/>
      <c r="K262" s="257"/>
      <c r="L262" s="257"/>
      <c r="M262" s="257"/>
      <c r="N262" s="257"/>
      <c r="O262" s="257"/>
      <c r="P262" s="257"/>
      <c r="Q262" s="329"/>
      <c r="R262" s="329"/>
      <c r="S262" s="329"/>
      <c r="T262" s="329"/>
      <c r="U262" s="329"/>
      <c r="V262" s="329"/>
      <c r="W262" s="329"/>
      <c r="X262" s="329"/>
      <c r="Y262" s="329"/>
      <c r="Z262" s="376"/>
      <c r="AA262" s="376"/>
      <c r="AB262" s="376"/>
      <c r="AC262" s="376"/>
      <c r="AD262" s="376"/>
      <c r="AE262" s="376"/>
      <c r="AF262" s="376"/>
      <c r="AG262" s="376"/>
      <c r="AH262" s="376"/>
      <c r="AI262" s="376"/>
      <c r="AJ262" s="376"/>
      <c r="AK262" s="376"/>
      <c r="AL262" s="376"/>
      <c r="AM262" s="376"/>
      <c r="AN262" s="376"/>
      <c r="AO262" s="220"/>
      <c r="AP262" s="220"/>
      <c r="AQ262" s="220"/>
      <c r="AR262" s="220"/>
      <c r="AS262" s="220"/>
      <c r="AT262" s="220"/>
      <c r="AU262" s="220"/>
      <c r="AV262" s="220"/>
      <c r="AW262" s="220"/>
      <c r="AX262" s="220"/>
      <c r="AY262" s="220"/>
      <c r="AZ262" s="220"/>
      <c r="BA262" s="220"/>
    </row>
    <row r="263" spans="1:53" x14ac:dyDescent="0.25">
      <c r="A263" s="106"/>
      <c r="B263" s="106"/>
      <c r="C263" s="106"/>
      <c r="D263" s="118"/>
      <c r="E263" s="196"/>
      <c r="F263" s="196"/>
      <c r="G263" s="197"/>
      <c r="H263" s="257"/>
      <c r="I263" s="257"/>
      <c r="J263" s="258"/>
      <c r="K263" s="257"/>
      <c r="L263" s="257"/>
      <c r="M263" s="257"/>
      <c r="N263" s="257"/>
      <c r="O263" s="257"/>
      <c r="P263" s="257"/>
      <c r="Q263" s="329"/>
      <c r="R263" s="329"/>
      <c r="S263" s="329"/>
      <c r="T263" s="329"/>
      <c r="U263" s="329"/>
      <c r="V263" s="329"/>
      <c r="W263" s="329"/>
      <c r="X263" s="329"/>
      <c r="Y263" s="329"/>
      <c r="Z263" s="376"/>
      <c r="AA263" s="376"/>
      <c r="AB263" s="376"/>
      <c r="AC263" s="376"/>
      <c r="AD263" s="376"/>
      <c r="AE263" s="376"/>
      <c r="AF263" s="376"/>
      <c r="AG263" s="376"/>
      <c r="AH263" s="376"/>
      <c r="AI263" s="376"/>
      <c r="AJ263" s="376"/>
      <c r="AK263" s="376"/>
      <c r="AL263" s="376"/>
      <c r="AM263" s="376"/>
      <c r="AN263" s="376"/>
      <c r="AO263" s="220"/>
      <c r="AP263" s="220"/>
      <c r="AQ263" s="220"/>
      <c r="AR263" s="220"/>
      <c r="AS263" s="220"/>
      <c r="AT263" s="220"/>
      <c r="AU263" s="220"/>
      <c r="AV263" s="220"/>
      <c r="AW263" s="220"/>
      <c r="AX263" s="220"/>
      <c r="AY263" s="220"/>
      <c r="AZ263" s="220"/>
      <c r="BA263" s="220"/>
    </row>
    <row r="264" spans="1:53" x14ac:dyDescent="0.25">
      <c r="A264" s="106"/>
      <c r="B264" s="106"/>
      <c r="C264" s="106"/>
      <c r="D264" s="118"/>
      <c r="E264" s="196"/>
      <c r="F264" s="196"/>
      <c r="G264" s="197"/>
      <c r="H264" s="257"/>
      <c r="I264" s="257"/>
      <c r="J264" s="258"/>
      <c r="K264" s="257"/>
      <c r="L264" s="257"/>
      <c r="M264" s="257"/>
      <c r="N264" s="257"/>
      <c r="O264" s="257"/>
      <c r="P264" s="257"/>
      <c r="Q264" s="329"/>
      <c r="R264" s="329"/>
      <c r="S264" s="329"/>
      <c r="T264" s="329"/>
      <c r="U264" s="329"/>
      <c r="V264" s="329"/>
      <c r="W264" s="329"/>
      <c r="X264" s="329"/>
      <c r="Y264" s="329"/>
      <c r="Z264" s="376"/>
      <c r="AA264" s="376"/>
      <c r="AB264" s="376"/>
      <c r="AC264" s="376"/>
      <c r="AD264" s="376"/>
      <c r="AE264" s="376"/>
      <c r="AF264" s="376"/>
      <c r="AG264" s="376"/>
      <c r="AH264" s="376"/>
      <c r="AI264" s="376"/>
      <c r="AJ264" s="376"/>
      <c r="AK264" s="376"/>
      <c r="AL264" s="376"/>
      <c r="AM264" s="376"/>
      <c r="AN264" s="376"/>
      <c r="AO264" s="220"/>
      <c r="AP264" s="220"/>
      <c r="AQ264" s="220"/>
      <c r="AR264" s="220"/>
      <c r="AS264" s="220"/>
      <c r="AT264" s="220"/>
      <c r="AU264" s="220"/>
      <c r="AV264" s="220"/>
      <c r="AW264" s="220"/>
      <c r="AX264" s="220"/>
      <c r="AY264" s="220"/>
      <c r="AZ264" s="220"/>
      <c r="BA264" s="220"/>
    </row>
    <row r="265" spans="1:53" x14ac:dyDescent="0.25">
      <c r="A265" s="106"/>
      <c r="B265" s="106"/>
      <c r="C265" s="106"/>
      <c r="D265" s="118"/>
      <c r="E265" s="196"/>
      <c r="F265" s="196"/>
      <c r="G265" s="197"/>
      <c r="H265" s="257"/>
      <c r="I265" s="257"/>
      <c r="J265" s="258"/>
      <c r="K265" s="257"/>
      <c r="L265" s="257"/>
      <c r="M265" s="257"/>
      <c r="N265" s="257"/>
      <c r="O265" s="257"/>
      <c r="P265" s="257"/>
      <c r="Q265" s="329"/>
      <c r="R265" s="329"/>
      <c r="S265" s="329"/>
      <c r="T265" s="329"/>
      <c r="U265" s="329"/>
      <c r="V265" s="329"/>
      <c r="W265" s="329"/>
      <c r="X265" s="329"/>
      <c r="Y265" s="329"/>
      <c r="Z265" s="376"/>
      <c r="AA265" s="376"/>
      <c r="AB265" s="376"/>
      <c r="AC265" s="376"/>
      <c r="AD265" s="376"/>
      <c r="AE265" s="376"/>
      <c r="AF265" s="376"/>
      <c r="AG265" s="376"/>
      <c r="AH265" s="376"/>
      <c r="AI265" s="376"/>
      <c r="AJ265" s="376"/>
      <c r="AK265" s="376"/>
      <c r="AL265" s="376"/>
      <c r="AM265" s="376"/>
      <c r="AN265" s="376"/>
      <c r="AO265" s="220"/>
      <c r="AP265" s="220"/>
      <c r="AQ265" s="220"/>
      <c r="AR265" s="220"/>
      <c r="AS265" s="220"/>
      <c r="AT265" s="220"/>
      <c r="AU265" s="220"/>
      <c r="AV265" s="220"/>
      <c r="AW265" s="220"/>
      <c r="AX265" s="220"/>
      <c r="AY265" s="220"/>
      <c r="AZ265" s="220"/>
      <c r="BA265" s="220"/>
    </row>
    <row r="266" spans="1:53" x14ac:dyDescent="0.25">
      <c r="A266" s="106"/>
      <c r="B266" s="106"/>
      <c r="C266" s="106"/>
      <c r="D266" s="118"/>
      <c r="E266" s="196"/>
      <c r="F266" s="196"/>
      <c r="G266" s="197"/>
      <c r="H266" s="257"/>
      <c r="I266" s="257"/>
      <c r="J266" s="258"/>
      <c r="K266" s="257"/>
      <c r="L266" s="257"/>
      <c r="M266" s="257"/>
      <c r="N266" s="257"/>
      <c r="O266" s="257"/>
      <c r="P266" s="257"/>
      <c r="Q266" s="329"/>
      <c r="R266" s="329"/>
      <c r="S266" s="329"/>
      <c r="T266" s="329"/>
      <c r="U266" s="329"/>
      <c r="V266" s="329"/>
      <c r="W266" s="329"/>
      <c r="X266" s="329"/>
      <c r="Y266" s="329"/>
      <c r="Z266" s="376"/>
      <c r="AA266" s="376"/>
      <c r="AB266" s="376"/>
      <c r="AC266" s="376"/>
      <c r="AD266" s="376"/>
      <c r="AE266" s="376"/>
      <c r="AF266" s="376"/>
      <c r="AG266" s="376"/>
      <c r="AH266" s="376"/>
      <c r="AI266" s="376"/>
      <c r="AJ266" s="376"/>
      <c r="AK266" s="376"/>
      <c r="AL266" s="376"/>
      <c r="AM266" s="376"/>
      <c r="AN266" s="376"/>
      <c r="AO266" s="220"/>
      <c r="AP266" s="220"/>
      <c r="AQ266" s="220"/>
      <c r="AR266" s="220"/>
      <c r="AS266" s="220"/>
      <c r="AT266" s="220"/>
      <c r="AU266" s="220"/>
      <c r="AV266" s="220"/>
      <c r="AW266" s="220"/>
      <c r="AX266" s="220"/>
      <c r="AY266" s="220"/>
      <c r="AZ266" s="220"/>
      <c r="BA266" s="220"/>
    </row>
    <row r="267" spans="1:53" x14ac:dyDescent="0.25">
      <c r="A267" s="106"/>
      <c r="B267" s="106"/>
      <c r="C267" s="106"/>
      <c r="D267" s="118"/>
      <c r="E267" s="196"/>
      <c r="F267" s="196"/>
      <c r="G267" s="197"/>
      <c r="H267" s="257"/>
      <c r="I267" s="257"/>
      <c r="J267" s="258"/>
      <c r="K267" s="257"/>
      <c r="L267" s="257"/>
      <c r="M267" s="257"/>
      <c r="N267" s="257"/>
      <c r="O267" s="257"/>
      <c r="P267" s="257"/>
      <c r="Q267" s="329"/>
      <c r="R267" s="329"/>
      <c r="S267" s="329"/>
      <c r="T267" s="329"/>
      <c r="U267" s="329"/>
      <c r="V267" s="329"/>
      <c r="W267" s="329"/>
      <c r="X267" s="329"/>
      <c r="Y267" s="329"/>
      <c r="Z267" s="376"/>
      <c r="AA267" s="376"/>
      <c r="AB267" s="376"/>
      <c r="AC267" s="376"/>
      <c r="AD267" s="376"/>
      <c r="AE267" s="376"/>
      <c r="AF267" s="376"/>
      <c r="AG267" s="376"/>
      <c r="AH267" s="376"/>
      <c r="AI267" s="376"/>
      <c r="AJ267" s="376"/>
      <c r="AK267" s="376"/>
      <c r="AL267" s="376"/>
      <c r="AM267" s="376"/>
      <c r="AN267" s="376"/>
      <c r="AO267" s="220"/>
      <c r="AP267" s="220"/>
      <c r="AQ267" s="220"/>
      <c r="AR267" s="220"/>
      <c r="AS267" s="220"/>
      <c r="AT267" s="220"/>
      <c r="AU267" s="220"/>
      <c r="AV267" s="220"/>
      <c r="AW267" s="220"/>
      <c r="AX267" s="220"/>
      <c r="AY267" s="220"/>
      <c r="AZ267" s="220"/>
      <c r="BA267" s="220"/>
    </row>
    <row r="268" spans="1:53" x14ac:dyDescent="0.25">
      <c r="A268" s="106"/>
      <c r="B268" s="106"/>
      <c r="C268" s="106"/>
      <c r="D268" s="118"/>
      <c r="E268" s="196"/>
      <c r="F268" s="196"/>
      <c r="G268" s="197"/>
      <c r="H268" s="257"/>
      <c r="I268" s="257"/>
      <c r="J268" s="258"/>
      <c r="K268" s="257"/>
      <c r="L268" s="257"/>
      <c r="M268" s="257"/>
      <c r="N268" s="257"/>
      <c r="O268" s="257"/>
      <c r="P268" s="257"/>
      <c r="Q268" s="329"/>
      <c r="R268" s="329"/>
      <c r="S268" s="329"/>
      <c r="T268" s="329"/>
      <c r="U268" s="329"/>
      <c r="V268" s="329"/>
      <c r="W268" s="329"/>
      <c r="X268" s="329"/>
      <c r="Y268" s="329"/>
      <c r="Z268" s="376"/>
      <c r="AA268" s="376"/>
      <c r="AB268" s="376"/>
      <c r="AC268" s="376"/>
      <c r="AD268" s="376"/>
      <c r="AE268" s="376"/>
      <c r="AF268" s="376"/>
      <c r="AG268" s="376"/>
      <c r="AH268" s="376"/>
      <c r="AI268" s="376"/>
      <c r="AJ268" s="376"/>
      <c r="AK268" s="376"/>
      <c r="AL268" s="376"/>
      <c r="AM268" s="376"/>
      <c r="AN268" s="376"/>
      <c r="AO268" s="220"/>
      <c r="AP268" s="220"/>
      <c r="AQ268" s="220"/>
      <c r="AR268" s="220"/>
      <c r="AS268" s="220"/>
      <c r="AT268" s="220"/>
      <c r="AU268" s="220"/>
      <c r="AV268" s="220"/>
      <c r="AW268" s="220"/>
      <c r="AX268" s="220"/>
      <c r="AY268" s="220"/>
      <c r="AZ268" s="220"/>
      <c r="BA268" s="220"/>
    </row>
    <row r="269" spans="1:53" x14ac:dyDescent="0.25">
      <c r="A269" s="106"/>
      <c r="B269" s="106"/>
      <c r="C269" s="106"/>
      <c r="D269" s="118"/>
      <c r="E269" s="196"/>
      <c r="F269" s="196"/>
      <c r="G269" s="197"/>
      <c r="H269" s="257"/>
      <c r="I269" s="257"/>
      <c r="J269" s="258"/>
      <c r="K269" s="257"/>
      <c r="L269" s="257"/>
      <c r="M269" s="257"/>
      <c r="N269" s="257"/>
      <c r="O269" s="257"/>
      <c r="P269" s="257"/>
      <c r="Q269" s="329"/>
      <c r="R269" s="329"/>
      <c r="S269" s="329"/>
      <c r="T269" s="329"/>
      <c r="U269" s="329"/>
      <c r="V269" s="329"/>
      <c r="W269" s="329"/>
      <c r="X269" s="329"/>
      <c r="Y269" s="329"/>
      <c r="Z269" s="376"/>
      <c r="AA269" s="376"/>
      <c r="AB269" s="376"/>
      <c r="AC269" s="376"/>
      <c r="AD269" s="376"/>
      <c r="AE269" s="376"/>
      <c r="AF269" s="376"/>
      <c r="AG269" s="376"/>
      <c r="AH269" s="376"/>
      <c r="AI269" s="376"/>
      <c r="AJ269" s="376"/>
      <c r="AK269" s="376"/>
      <c r="AL269" s="376"/>
      <c r="AM269" s="376"/>
      <c r="AN269" s="376"/>
      <c r="AO269" s="220"/>
      <c r="AP269" s="220"/>
      <c r="AQ269" s="220"/>
      <c r="AR269" s="220"/>
      <c r="AS269" s="220"/>
      <c r="AT269" s="220"/>
      <c r="AU269" s="220"/>
      <c r="AV269" s="220"/>
      <c r="AW269" s="220"/>
      <c r="AX269" s="220"/>
      <c r="AY269" s="220"/>
      <c r="AZ269" s="220"/>
      <c r="BA269" s="220"/>
    </row>
    <row r="270" spans="1:53" x14ac:dyDescent="0.25">
      <c r="A270" s="106"/>
      <c r="B270" s="106"/>
      <c r="C270" s="106"/>
      <c r="D270" s="118"/>
      <c r="E270" s="196"/>
      <c r="F270" s="196"/>
      <c r="G270" s="197"/>
      <c r="H270" s="257"/>
      <c r="I270" s="257"/>
      <c r="J270" s="258"/>
      <c r="K270" s="257"/>
      <c r="L270" s="257"/>
      <c r="M270" s="257"/>
      <c r="N270" s="257"/>
      <c r="O270" s="257"/>
      <c r="P270" s="257"/>
      <c r="Q270" s="329"/>
      <c r="R270" s="329"/>
      <c r="S270" s="329"/>
      <c r="T270" s="329"/>
      <c r="U270" s="329"/>
      <c r="V270" s="329"/>
      <c r="W270" s="329"/>
      <c r="X270" s="329"/>
      <c r="Y270" s="329"/>
      <c r="Z270" s="376"/>
      <c r="AA270" s="376"/>
      <c r="AB270" s="376"/>
      <c r="AC270" s="376"/>
      <c r="AD270" s="376"/>
      <c r="AE270" s="376"/>
      <c r="AF270" s="376"/>
      <c r="AG270" s="376"/>
      <c r="AH270" s="376"/>
      <c r="AI270" s="376"/>
      <c r="AJ270" s="376"/>
      <c r="AK270" s="376"/>
      <c r="AL270" s="376"/>
      <c r="AM270" s="376"/>
      <c r="AN270" s="376"/>
      <c r="AO270" s="220"/>
      <c r="AP270" s="220"/>
      <c r="AQ270" s="220"/>
      <c r="AR270" s="220"/>
      <c r="AS270" s="220"/>
      <c r="AT270" s="220"/>
      <c r="AU270" s="220"/>
      <c r="AV270" s="220"/>
      <c r="AW270" s="220"/>
      <c r="AX270" s="220"/>
      <c r="AY270" s="220"/>
      <c r="AZ270" s="220"/>
      <c r="BA270" s="220"/>
    </row>
    <row r="271" spans="1:53" x14ac:dyDescent="0.25">
      <c r="A271" s="106"/>
      <c r="B271" s="106"/>
      <c r="C271" s="106"/>
      <c r="D271" s="118"/>
      <c r="E271" s="196"/>
      <c r="F271" s="196"/>
      <c r="G271" s="197"/>
      <c r="H271" s="257"/>
      <c r="I271" s="257"/>
      <c r="J271" s="258"/>
      <c r="K271" s="257"/>
      <c r="L271" s="257"/>
      <c r="M271" s="257"/>
      <c r="N271" s="257"/>
      <c r="O271" s="257"/>
      <c r="P271" s="257"/>
      <c r="Q271" s="329"/>
      <c r="R271" s="329"/>
      <c r="S271" s="329"/>
      <c r="T271" s="329"/>
      <c r="U271" s="329"/>
      <c r="V271" s="329"/>
      <c r="W271" s="329"/>
      <c r="X271" s="329"/>
      <c r="Y271" s="329"/>
      <c r="Z271" s="376"/>
      <c r="AA271" s="376"/>
      <c r="AB271" s="376"/>
      <c r="AC271" s="376"/>
      <c r="AD271" s="376"/>
      <c r="AE271" s="376"/>
      <c r="AF271" s="376"/>
      <c r="AG271" s="376"/>
      <c r="AH271" s="376"/>
      <c r="AI271" s="376"/>
      <c r="AJ271" s="376"/>
      <c r="AK271" s="376"/>
      <c r="AL271" s="376"/>
      <c r="AM271" s="376"/>
      <c r="AN271" s="376"/>
      <c r="AO271" s="220"/>
      <c r="AP271" s="220"/>
      <c r="AQ271" s="220"/>
      <c r="AR271" s="220"/>
      <c r="AS271" s="220"/>
      <c r="AT271" s="220"/>
      <c r="AU271" s="220"/>
      <c r="AV271" s="220"/>
      <c r="AW271" s="220"/>
      <c r="AX271" s="220"/>
      <c r="AY271" s="220"/>
      <c r="AZ271" s="220"/>
      <c r="BA271" s="220"/>
    </row>
    <row r="272" spans="1:53" x14ac:dyDescent="0.25">
      <c r="A272" s="106"/>
      <c r="B272" s="106"/>
      <c r="C272" s="106"/>
      <c r="D272" s="118"/>
      <c r="E272" s="196"/>
      <c r="F272" s="196"/>
      <c r="G272" s="197"/>
      <c r="H272" s="257"/>
      <c r="I272" s="257"/>
      <c r="J272" s="258"/>
      <c r="K272" s="257"/>
      <c r="L272" s="257"/>
      <c r="M272" s="257"/>
      <c r="N272" s="257"/>
      <c r="O272" s="257"/>
      <c r="P272" s="257"/>
      <c r="Q272" s="329"/>
      <c r="R272" s="329"/>
      <c r="S272" s="329"/>
      <c r="T272" s="329"/>
      <c r="U272" s="329"/>
      <c r="V272" s="329"/>
      <c r="W272" s="329"/>
      <c r="X272" s="329"/>
      <c r="Y272" s="329"/>
      <c r="Z272" s="376"/>
      <c r="AA272" s="376"/>
      <c r="AB272" s="376"/>
      <c r="AC272" s="376"/>
      <c r="AD272" s="376"/>
      <c r="AE272" s="376"/>
      <c r="AF272" s="376"/>
      <c r="AG272" s="376"/>
      <c r="AH272" s="376"/>
      <c r="AI272" s="376"/>
      <c r="AJ272" s="376"/>
      <c r="AK272" s="376"/>
      <c r="AL272" s="376"/>
      <c r="AM272" s="376"/>
      <c r="AN272" s="376"/>
      <c r="AO272" s="220"/>
      <c r="AP272" s="220"/>
      <c r="AQ272" s="220"/>
      <c r="AR272" s="220"/>
      <c r="AS272" s="220"/>
      <c r="AT272" s="220"/>
      <c r="AU272" s="220"/>
      <c r="AV272" s="220"/>
      <c r="AW272" s="220"/>
      <c r="AX272" s="220"/>
      <c r="AY272" s="220"/>
      <c r="AZ272" s="220"/>
      <c r="BA272" s="220"/>
    </row>
    <row r="273" spans="1:53" x14ac:dyDescent="0.25">
      <c r="A273" s="106"/>
      <c r="B273" s="106"/>
      <c r="C273" s="106"/>
      <c r="D273" s="118"/>
      <c r="E273" s="196"/>
      <c r="F273" s="196"/>
      <c r="G273" s="197"/>
      <c r="H273" s="257"/>
      <c r="I273" s="257"/>
      <c r="J273" s="258"/>
      <c r="K273" s="257"/>
      <c r="L273" s="257"/>
      <c r="M273" s="257"/>
      <c r="N273" s="257"/>
      <c r="O273" s="257"/>
      <c r="P273" s="257"/>
      <c r="Q273" s="329"/>
      <c r="R273" s="329"/>
      <c r="S273" s="329"/>
      <c r="T273" s="329"/>
      <c r="U273" s="329"/>
      <c r="V273" s="329"/>
      <c r="W273" s="329"/>
      <c r="X273" s="329"/>
      <c r="Y273" s="329"/>
      <c r="Z273" s="376"/>
      <c r="AA273" s="376"/>
      <c r="AB273" s="376"/>
      <c r="AC273" s="376"/>
      <c r="AD273" s="376"/>
      <c r="AE273" s="376"/>
      <c r="AF273" s="376"/>
      <c r="AG273" s="376"/>
      <c r="AH273" s="376"/>
      <c r="AI273" s="376"/>
      <c r="AJ273" s="376"/>
      <c r="AK273" s="376"/>
      <c r="AL273" s="376"/>
      <c r="AM273" s="376"/>
      <c r="AN273" s="376"/>
      <c r="AO273" s="220"/>
      <c r="AP273" s="220"/>
      <c r="AQ273" s="220"/>
      <c r="AR273" s="220"/>
      <c r="AS273" s="220"/>
      <c r="AT273" s="220"/>
      <c r="AU273" s="220"/>
      <c r="AV273" s="220"/>
      <c r="AW273" s="220"/>
      <c r="AX273" s="220"/>
      <c r="AY273" s="220"/>
      <c r="AZ273" s="220"/>
      <c r="BA273" s="220"/>
    </row>
    <row r="274" spans="1:53" x14ac:dyDescent="0.25">
      <c r="A274" s="106"/>
      <c r="B274" s="106"/>
      <c r="C274" s="106"/>
      <c r="D274" s="118"/>
      <c r="E274" s="196"/>
      <c r="F274" s="196"/>
      <c r="G274" s="197"/>
      <c r="H274" s="257"/>
      <c r="I274" s="257"/>
      <c r="J274" s="258"/>
      <c r="K274" s="257"/>
      <c r="L274" s="257"/>
      <c r="M274" s="257"/>
      <c r="N274" s="257"/>
      <c r="O274" s="257"/>
      <c r="P274" s="257"/>
      <c r="Q274" s="329"/>
      <c r="R274" s="329"/>
      <c r="S274" s="329"/>
      <c r="T274" s="329"/>
      <c r="U274" s="329"/>
      <c r="V274" s="329"/>
      <c r="W274" s="329"/>
      <c r="X274" s="329"/>
      <c r="Y274" s="329"/>
      <c r="Z274" s="376"/>
      <c r="AA274" s="376"/>
      <c r="AB274" s="376"/>
      <c r="AC274" s="376"/>
      <c r="AD274" s="376"/>
      <c r="AE274" s="376"/>
      <c r="AF274" s="376"/>
      <c r="AG274" s="376"/>
      <c r="AH274" s="376"/>
      <c r="AI274" s="376"/>
      <c r="AJ274" s="376"/>
      <c r="AK274" s="376"/>
      <c r="AL274" s="376"/>
      <c r="AM274" s="376"/>
      <c r="AN274" s="376"/>
      <c r="AO274" s="220"/>
      <c r="AP274" s="220"/>
      <c r="AQ274" s="220"/>
      <c r="AR274" s="220"/>
      <c r="AS274" s="220"/>
      <c r="AT274" s="220"/>
      <c r="AU274" s="220"/>
      <c r="AV274" s="220"/>
      <c r="AW274" s="220"/>
      <c r="AX274" s="220"/>
      <c r="AY274" s="220"/>
      <c r="AZ274" s="220"/>
      <c r="BA274" s="220"/>
    </row>
    <row r="275" spans="1:53" x14ac:dyDescent="0.25">
      <c r="A275" s="106"/>
      <c r="B275" s="106"/>
      <c r="C275" s="106"/>
      <c r="D275" s="118"/>
      <c r="E275" s="196"/>
      <c r="F275" s="196"/>
      <c r="G275" s="197"/>
      <c r="H275" s="257"/>
      <c r="I275" s="257"/>
      <c r="J275" s="258"/>
      <c r="K275" s="257"/>
      <c r="L275" s="257"/>
      <c r="M275" s="257"/>
      <c r="N275" s="257"/>
      <c r="O275" s="257"/>
      <c r="P275" s="257"/>
      <c r="Q275" s="329"/>
      <c r="R275" s="329"/>
      <c r="S275" s="329"/>
      <c r="T275" s="329"/>
      <c r="U275" s="329"/>
      <c r="V275" s="329"/>
      <c r="W275" s="329"/>
      <c r="X275" s="329"/>
      <c r="Y275" s="329"/>
      <c r="Z275" s="376"/>
      <c r="AA275" s="376"/>
      <c r="AB275" s="376"/>
      <c r="AC275" s="376"/>
      <c r="AD275" s="376"/>
      <c r="AE275" s="376"/>
      <c r="AF275" s="376"/>
      <c r="AG275" s="376"/>
      <c r="AH275" s="376"/>
      <c r="AI275" s="376"/>
      <c r="AJ275" s="376"/>
      <c r="AK275" s="376"/>
      <c r="AL275" s="376"/>
      <c r="AM275" s="376"/>
      <c r="AN275" s="376"/>
      <c r="AO275" s="220"/>
      <c r="AP275" s="220"/>
      <c r="AQ275" s="220"/>
      <c r="AR275" s="220"/>
      <c r="AS275" s="220"/>
      <c r="AT275" s="220"/>
      <c r="AU275" s="220"/>
      <c r="AV275" s="220"/>
      <c r="AW275" s="220"/>
      <c r="AX275" s="220"/>
      <c r="AY275" s="220"/>
      <c r="AZ275" s="220"/>
      <c r="BA275" s="220"/>
    </row>
    <row r="276" spans="1:53" x14ac:dyDescent="0.25">
      <c r="A276" s="106"/>
      <c r="B276" s="106"/>
      <c r="C276" s="106"/>
      <c r="D276" s="118"/>
      <c r="E276" s="196"/>
      <c r="F276" s="196"/>
      <c r="G276" s="197"/>
      <c r="H276" s="257"/>
      <c r="I276" s="257"/>
      <c r="J276" s="258"/>
      <c r="K276" s="257"/>
      <c r="L276" s="257"/>
      <c r="M276" s="257"/>
      <c r="N276" s="257"/>
      <c r="O276" s="257"/>
      <c r="P276" s="257"/>
      <c r="Q276" s="329"/>
      <c r="R276" s="329"/>
      <c r="S276" s="329"/>
      <c r="T276" s="329"/>
      <c r="U276" s="329"/>
      <c r="V276" s="329"/>
      <c r="W276" s="329"/>
      <c r="X276" s="329"/>
      <c r="Y276" s="329"/>
      <c r="Z276" s="376"/>
      <c r="AA276" s="376"/>
      <c r="AB276" s="376"/>
      <c r="AC276" s="376"/>
      <c r="AD276" s="376"/>
      <c r="AE276" s="376"/>
      <c r="AF276" s="376"/>
      <c r="AG276" s="376"/>
      <c r="AH276" s="376"/>
      <c r="AI276" s="376"/>
      <c r="AJ276" s="376"/>
      <c r="AK276" s="376"/>
      <c r="AL276" s="376"/>
      <c r="AM276" s="376"/>
      <c r="AN276" s="376"/>
      <c r="AO276" s="220"/>
      <c r="AP276" s="220"/>
      <c r="AQ276" s="220"/>
      <c r="AR276" s="220"/>
      <c r="AS276" s="220"/>
      <c r="AT276" s="220"/>
      <c r="AU276" s="220"/>
      <c r="AV276" s="220"/>
      <c r="AW276" s="220"/>
      <c r="AX276" s="220"/>
      <c r="AY276" s="220"/>
      <c r="AZ276" s="220"/>
      <c r="BA276" s="220"/>
    </row>
    <row r="277" spans="1:53" x14ac:dyDescent="0.25">
      <c r="A277" s="106"/>
      <c r="B277" s="106"/>
      <c r="C277" s="106"/>
      <c r="D277" s="118"/>
      <c r="E277" s="196"/>
      <c r="F277" s="196"/>
      <c r="G277" s="197"/>
      <c r="H277" s="257"/>
      <c r="I277" s="257"/>
      <c r="J277" s="258"/>
      <c r="K277" s="257"/>
      <c r="L277" s="257"/>
      <c r="M277" s="257"/>
      <c r="N277" s="257"/>
      <c r="O277" s="257"/>
      <c r="P277" s="257"/>
      <c r="Q277" s="329"/>
      <c r="R277" s="329"/>
      <c r="S277" s="329"/>
      <c r="T277" s="329"/>
      <c r="U277" s="329"/>
      <c r="V277" s="329"/>
      <c r="W277" s="329"/>
      <c r="X277" s="329"/>
      <c r="Y277" s="329"/>
      <c r="Z277" s="376"/>
      <c r="AA277" s="376"/>
      <c r="AB277" s="376"/>
      <c r="AC277" s="376"/>
      <c r="AD277" s="376"/>
      <c r="AE277" s="376"/>
      <c r="AF277" s="376"/>
      <c r="AG277" s="376"/>
      <c r="AH277" s="376"/>
      <c r="AI277" s="376"/>
      <c r="AJ277" s="376"/>
      <c r="AK277" s="376"/>
      <c r="AL277" s="376"/>
      <c r="AM277" s="376"/>
      <c r="AN277" s="376"/>
      <c r="AO277" s="220"/>
      <c r="AP277" s="220"/>
      <c r="AQ277" s="220"/>
      <c r="AR277" s="220"/>
      <c r="AS277" s="220"/>
      <c r="AT277" s="220"/>
      <c r="AU277" s="220"/>
      <c r="AV277" s="220"/>
      <c r="AW277" s="220"/>
      <c r="AX277" s="220"/>
      <c r="AY277" s="220"/>
      <c r="AZ277" s="220"/>
      <c r="BA277" s="220"/>
    </row>
    <row r="278" spans="1:53" x14ac:dyDescent="0.25">
      <c r="A278" s="106"/>
      <c r="B278" s="106"/>
      <c r="C278" s="106"/>
      <c r="D278" s="118"/>
      <c r="E278" s="196"/>
      <c r="F278" s="196"/>
      <c r="G278" s="197"/>
      <c r="H278" s="257"/>
      <c r="I278" s="257"/>
      <c r="J278" s="258"/>
      <c r="K278" s="257"/>
      <c r="L278" s="257"/>
      <c r="M278" s="257"/>
      <c r="N278" s="257"/>
      <c r="O278" s="257"/>
      <c r="P278" s="257"/>
      <c r="Q278" s="329"/>
      <c r="R278" s="329"/>
      <c r="S278" s="329"/>
      <c r="T278" s="329"/>
      <c r="U278" s="329"/>
      <c r="V278" s="329"/>
      <c r="W278" s="329"/>
      <c r="X278" s="329"/>
      <c r="Y278" s="329"/>
      <c r="Z278" s="376"/>
      <c r="AA278" s="376"/>
      <c r="AB278" s="376"/>
      <c r="AC278" s="376"/>
      <c r="AD278" s="376"/>
      <c r="AE278" s="376"/>
      <c r="AF278" s="376"/>
      <c r="AG278" s="376"/>
      <c r="AH278" s="376"/>
      <c r="AI278" s="376"/>
      <c r="AJ278" s="376"/>
      <c r="AK278" s="376"/>
      <c r="AL278" s="376"/>
      <c r="AM278" s="376"/>
      <c r="AN278" s="376"/>
      <c r="AO278" s="220"/>
      <c r="AP278" s="220"/>
      <c r="AQ278" s="220"/>
      <c r="AR278" s="220"/>
      <c r="AS278" s="220"/>
      <c r="AT278" s="220"/>
      <c r="AU278" s="220"/>
      <c r="AV278" s="220"/>
      <c r="AW278" s="220"/>
      <c r="AX278" s="220"/>
      <c r="AY278" s="220"/>
      <c r="AZ278" s="220"/>
      <c r="BA278" s="220"/>
    </row>
    <row r="279" spans="1:53" x14ac:dyDescent="0.25">
      <c r="A279" s="106"/>
      <c r="B279" s="106"/>
      <c r="C279" s="106"/>
      <c r="D279" s="118"/>
      <c r="E279" s="196"/>
      <c r="F279" s="196"/>
      <c r="G279" s="197"/>
      <c r="H279" s="257"/>
      <c r="I279" s="257"/>
      <c r="J279" s="258"/>
      <c r="K279" s="257"/>
      <c r="L279" s="257"/>
      <c r="M279" s="257"/>
      <c r="N279" s="257"/>
      <c r="O279" s="257"/>
      <c r="P279" s="257"/>
      <c r="Q279" s="329"/>
      <c r="R279" s="329"/>
      <c r="S279" s="329"/>
      <c r="T279" s="329"/>
      <c r="U279" s="329"/>
      <c r="V279" s="329"/>
      <c r="W279" s="329"/>
      <c r="X279" s="329"/>
      <c r="Y279" s="329"/>
      <c r="Z279" s="376"/>
      <c r="AA279" s="376"/>
      <c r="AB279" s="376"/>
      <c r="AC279" s="376"/>
      <c r="AD279" s="376"/>
      <c r="AE279" s="376"/>
      <c r="AF279" s="376"/>
      <c r="AG279" s="376"/>
      <c r="AH279" s="376"/>
      <c r="AI279" s="376"/>
      <c r="AJ279" s="376"/>
      <c r="AK279" s="376"/>
      <c r="AL279" s="376"/>
      <c r="AM279" s="376"/>
      <c r="AN279" s="376"/>
      <c r="AO279" s="220"/>
      <c r="AP279" s="220"/>
      <c r="AQ279" s="220"/>
      <c r="AR279" s="220"/>
      <c r="AS279" s="220"/>
      <c r="AT279" s="220"/>
      <c r="AU279" s="220"/>
      <c r="AV279" s="220"/>
      <c r="AW279" s="220"/>
      <c r="AX279" s="220"/>
      <c r="AY279" s="220"/>
      <c r="AZ279" s="220"/>
      <c r="BA279" s="220"/>
    </row>
    <row r="280" spans="1:53" x14ac:dyDescent="0.25">
      <c r="A280" s="106"/>
      <c r="B280" s="106"/>
      <c r="C280" s="106"/>
      <c r="D280" s="118"/>
      <c r="E280" s="196"/>
      <c r="F280" s="196"/>
      <c r="G280" s="197"/>
      <c r="H280" s="257"/>
      <c r="I280" s="257"/>
      <c r="J280" s="258"/>
      <c r="K280" s="257"/>
      <c r="L280" s="257"/>
      <c r="M280" s="257"/>
      <c r="N280" s="257"/>
      <c r="O280" s="257"/>
      <c r="P280" s="257"/>
      <c r="Q280" s="329"/>
      <c r="R280" s="329"/>
      <c r="S280" s="329"/>
      <c r="T280" s="329"/>
      <c r="U280" s="329"/>
      <c r="V280" s="329"/>
      <c r="W280" s="329"/>
      <c r="X280" s="329"/>
      <c r="Y280" s="329"/>
      <c r="Z280" s="376"/>
      <c r="AA280" s="376"/>
      <c r="AB280" s="376"/>
      <c r="AC280" s="376"/>
      <c r="AD280" s="376"/>
      <c r="AE280" s="376"/>
      <c r="AF280" s="376"/>
      <c r="AG280" s="376"/>
      <c r="AH280" s="376"/>
      <c r="AI280" s="376"/>
      <c r="AJ280" s="376"/>
      <c r="AK280" s="376"/>
      <c r="AL280" s="376"/>
      <c r="AM280" s="376"/>
      <c r="AN280" s="376"/>
      <c r="AO280" s="220"/>
      <c r="AP280" s="220"/>
      <c r="AQ280" s="220"/>
      <c r="AR280" s="220"/>
      <c r="AS280" s="220"/>
      <c r="AT280" s="220"/>
      <c r="AU280" s="220"/>
      <c r="AV280" s="220"/>
      <c r="AW280" s="220"/>
      <c r="AX280" s="220"/>
      <c r="AY280" s="220"/>
      <c r="AZ280" s="220"/>
      <c r="BA280" s="220"/>
    </row>
    <row r="281" spans="1:53" x14ac:dyDescent="0.25">
      <c r="A281" s="106"/>
      <c r="B281" s="106"/>
      <c r="C281" s="106"/>
      <c r="D281" s="118"/>
      <c r="E281" s="196"/>
      <c r="F281" s="196"/>
      <c r="G281" s="197"/>
      <c r="H281" s="257"/>
      <c r="I281" s="257"/>
      <c r="J281" s="258"/>
      <c r="K281" s="257"/>
      <c r="L281" s="257"/>
      <c r="M281" s="257"/>
      <c r="N281" s="257"/>
      <c r="O281" s="257"/>
      <c r="P281" s="257"/>
      <c r="Q281" s="329"/>
      <c r="R281" s="329"/>
      <c r="S281" s="329"/>
      <c r="T281" s="329"/>
      <c r="U281" s="329"/>
      <c r="V281" s="329"/>
      <c r="W281" s="329"/>
      <c r="X281" s="329"/>
      <c r="Y281" s="329"/>
      <c r="Z281" s="376"/>
      <c r="AA281" s="376"/>
      <c r="AB281" s="376"/>
      <c r="AC281" s="376"/>
      <c r="AD281" s="376"/>
      <c r="AE281" s="376"/>
      <c r="AF281" s="376"/>
      <c r="AG281" s="376"/>
      <c r="AH281" s="376"/>
      <c r="AI281" s="376"/>
      <c r="AJ281" s="376"/>
      <c r="AK281" s="376"/>
      <c r="AL281" s="376"/>
      <c r="AM281" s="376"/>
      <c r="AN281" s="376"/>
      <c r="AO281" s="220"/>
      <c r="AP281" s="220"/>
      <c r="AQ281" s="220"/>
      <c r="AR281" s="220"/>
      <c r="AS281" s="220"/>
      <c r="AT281" s="220"/>
      <c r="AU281" s="220"/>
      <c r="AV281" s="220"/>
      <c r="AW281" s="220"/>
      <c r="AX281" s="220"/>
      <c r="AY281" s="220"/>
      <c r="AZ281" s="220"/>
      <c r="BA281" s="220"/>
    </row>
    <row r="282" spans="1:53" x14ac:dyDescent="0.25">
      <c r="A282" s="106"/>
      <c r="B282" s="106"/>
      <c r="C282" s="106"/>
      <c r="D282" s="118"/>
      <c r="E282" s="196"/>
      <c r="F282" s="196"/>
      <c r="G282" s="197"/>
      <c r="H282" s="257"/>
      <c r="I282" s="257"/>
      <c r="J282" s="258"/>
      <c r="K282" s="257"/>
      <c r="L282" s="257"/>
      <c r="M282" s="257"/>
      <c r="N282" s="257"/>
      <c r="O282" s="257"/>
      <c r="P282" s="257"/>
      <c r="Q282" s="329"/>
      <c r="R282" s="329"/>
      <c r="S282" s="329"/>
      <c r="T282" s="329"/>
      <c r="U282" s="329"/>
      <c r="V282" s="329"/>
      <c r="W282" s="329"/>
      <c r="X282" s="329"/>
      <c r="Y282" s="329"/>
      <c r="Z282" s="376"/>
      <c r="AA282" s="376"/>
      <c r="AB282" s="376"/>
      <c r="AC282" s="376"/>
      <c r="AD282" s="376"/>
      <c r="AE282" s="376"/>
      <c r="AF282" s="376"/>
      <c r="AG282" s="376"/>
      <c r="AH282" s="376"/>
      <c r="AI282" s="376"/>
      <c r="AJ282" s="376"/>
      <c r="AK282" s="376"/>
      <c r="AL282" s="376"/>
      <c r="AM282" s="376"/>
      <c r="AN282" s="376"/>
      <c r="AO282" s="220"/>
      <c r="AP282" s="220"/>
      <c r="AQ282" s="220"/>
      <c r="AR282" s="220"/>
      <c r="AS282" s="220"/>
      <c r="AT282" s="220"/>
      <c r="AU282" s="220"/>
      <c r="AV282" s="220"/>
      <c r="AW282" s="220"/>
      <c r="AX282" s="220"/>
      <c r="AY282" s="220"/>
      <c r="AZ282" s="220"/>
      <c r="BA282" s="220"/>
    </row>
    <row r="283" spans="1:53" x14ac:dyDescent="0.25">
      <c r="A283" s="106"/>
      <c r="B283" s="106"/>
      <c r="C283" s="106"/>
      <c r="D283" s="118"/>
      <c r="E283" s="196"/>
      <c r="F283" s="196"/>
      <c r="G283" s="197"/>
      <c r="H283" s="257"/>
      <c r="I283" s="257"/>
      <c r="J283" s="258"/>
      <c r="K283" s="257"/>
      <c r="L283" s="257"/>
      <c r="M283" s="257"/>
      <c r="N283" s="257"/>
      <c r="O283" s="257"/>
      <c r="P283" s="257"/>
      <c r="Q283" s="329"/>
      <c r="R283" s="329"/>
      <c r="S283" s="329"/>
      <c r="T283" s="329"/>
      <c r="U283" s="329"/>
      <c r="V283" s="329"/>
      <c r="W283" s="329"/>
      <c r="X283" s="329"/>
      <c r="Y283" s="329"/>
      <c r="Z283" s="376"/>
      <c r="AA283" s="376"/>
      <c r="AB283" s="376"/>
      <c r="AC283" s="376"/>
      <c r="AD283" s="376"/>
      <c r="AE283" s="376"/>
      <c r="AF283" s="376"/>
      <c r="AG283" s="376"/>
      <c r="AH283" s="376"/>
      <c r="AI283" s="376"/>
      <c r="AJ283" s="376"/>
      <c r="AK283" s="376"/>
      <c r="AL283" s="376"/>
      <c r="AM283" s="376"/>
      <c r="AN283" s="376"/>
      <c r="AO283" s="220"/>
      <c r="AP283" s="220"/>
      <c r="AQ283" s="220"/>
      <c r="AR283" s="220"/>
      <c r="AS283" s="220"/>
      <c r="AT283" s="220"/>
      <c r="AU283" s="220"/>
      <c r="AV283" s="220"/>
      <c r="AW283" s="220"/>
      <c r="AX283" s="220"/>
      <c r="AY283" s="220"/>
      <c r="AZ283" s="220"/>
      <c r="BA283" s="220"/>
    </row>
    <row r="284" spans="1:53" x14ac:dyDescent="0.25">
      <c r="A284" s="106"/>
      <c r="B284" s="106"/>
      <c r="C284" s="106"/>
      <c r="D284" s="118"/>
      <c r="E284" s="196"/>
      <c r="F284" s="196"/>
      <c r="G284" s="197"/>
      <c r="H284" s="257"/>
      <c r="I284" s="257"/>
      <c r="J284" s="258"/>
      <c r="K284" s="257"/>
      <c r="L284" s="257"/>
      <c r="M284" s="257"/>
      <c r="N284" s="257"/>
      <c r="O284" s="257"/>
      <c r="P284" s="257"/>
      <c r="Q284" s="329"/>
      <c r="R284" s="329"/>
      <c r="S284" s="329"/>
      <c r="T284" s="329"/>
      <c r="U284" s="329"/>
      <c r="V284" s="329"/>
      <c r="W284" s="329"/>
      <c r="X284" s="329"/>
      <c r="Y284" s="329"/>
      <c r="Z284" s="376"/>
      <c r="AA284" s="376"/>
      <c r="AB284" s="376"/>
      <c r="AC284" s="376"/>
      <c r="AD284" s="376"/>
      <c r="AE284" s="376"/>
      <c r="AF284" s="376"/>
      <c r="AG284" s="376"/>
      <c r="AH284" s="376"/>
      <c r="AI284" s="376"/>
      <c r="AJ284" s="376"/>
      <c r="AK284" s="376"/>
      <c r="AL284" s="376"/>
      <c r="AM284" s="376"/>
      <c r="AN284" s="376"/>
      <c r="AO284" s="220"/>
      <c r="AP284" s="220"/>
      <c r="AQ284" s="220"/>
      <c r="AR284" s="220"/>
      <c r="AS284" s="220"/>
      <c r="AT284" s="220"/>
      <c r="AU284" s="220"/>
      <c r="AV284" s="220"/>
      <c r="AW284" s="220"/>
      <c r="AX284" s="220"/>
      <c r="AY284" s="220"/>
      <c r="AZ284" s="220"/>
      <c r="BA284" s="220"/>
    </row>
    <row r="285" spans="1:53" x14ac:dyDescent="0.25">
      <c r="A285" s="106"/>
      <c r="B285" s="106"/>
      <c r="C285" s="106"/>
      <c r="D285" s="118"/>
      <c r="E285" s="196"/>
      <c r="F285" s="196"/>
      <c r="G285" s="197"/>
      <c r="H285" s="257"/>
      <c r="I285" s="257"/>
      <c r="J285" s="258"/>
      <c r="K285" s="257"/>
      <c r="L285" s="257"/>
      <c r="M285" s="257"/>
      <c r="N285" s="257"/>
      <c r="O285" s="257"/>
      <c r="P285" s="257"/>
      <c r="Q285" s="329"/>
      <c r="R285" s="329"/>
      <c r="S285" s="329"/>
      <c r="T285" s="329"/>
      <c r="U285" s="329"/>
      <c r="V285" s="329"/>
      <c r="W285" s="329"/>
      <c r="X285" s="329"/>
      <c r="Y285" s="329"/>
      <c r="Z285" s="376"/>
      <c r="AA285" s="376"/>
      <c r="AB285" s="376"/>
      <c r="AC285" s="376"/>
      <c r="AD285" s="376"/>
      <c r="AE285" s="376"/>
      <c r="AF285" s="376"/>
      <c r="AG285" s="376"/>
      <c r="AH285" s="376"/>
      <c r="AI285" s="376"/>
      <c r="AJ285" s="376"/>
      <c r="AK285" s="376"/>
      <c r="AL285" s="376"/>
      <c r="AM285" s="376"/>
      <c r="AN285" s="376"/>
      <c r="AO285" s="220"/>
      <c r="AP285" s="220"/>
      <c r="AQ285" s="220"/>
      <c r="AR285" s="220"/>
      <c r="AS285" s="220"/>
      <c r="AT285" s="220"/>
      <c r="AU285" s="220"/>
      <c r="AV285" s="220"/>
      <c r="AW285" s="220"/>
      <c r="AX285" s="220"/>
      <c r="AY285" s="220"/>
      <c r="AZ285" s="220"/>
      <c r="BA285" s="220"/>
    </row>
    <row r="286" spans="1:53" x14ac:dyDescent="0.25">
      <c r="A286" s="106"/>
      <c r="B286" s="106"/>
      <c r="C286" s="106"/>
      <c r="D286" s="118"/>
      <c r="E286" s="196"/>
      <c r="F286" s="196"/>
      <c r="G286" s="197"/>
      <c r="H286" s="257"/>
      <c r="I286" s="257"/>
      <c r="J286" s="258"/>
      <c r="K286" s="257"/>
      <c r="L286" s="257"/>
      <c r="M286" s="257"/>
      <c r="N286" s="257"/>
      <c r="O286" s="257"/>
      <c r="P286" s="257"/>
      <c r="Q286" s="329"/>
      <c r="R286" s="329"/>
      <c r="S286" s="329"/>
      <c r="T286" s="329"/>
      <c r="U286" s="329"/>
      <c r="V286" s="329"/>
      <c r="W286" s="329"/>
      <c r="X286" s="329"/>
      <c r="Y286" s="329"/>
      <c r="Z286" s="376"/>
      <c r="AA286" s="376"/>
      <c r="AB286" s="376"/>
      <c r="AC286" s="376"/>
      <c r="AD286" s="376"/>
      <c r="AE286" s="376"/>
      <c r="AF286" s="376"/>
      <c r="AG286" s="376"/>
      <c r="AH286" s="376"/>
      <c r="AI286" s="376"/>
      <c r="AJ286" s="376"/>
      <c r="AK286" s="376"/>
      <c r="AL286" s="376"/>
      <c r="AM286" s="376"/>
      <c r="AN286" s="376"/>
      <c r="AO286" s="220"/>
      <c r="AP286" s="220"/>
      <c r="AQ286" s="220"/>
      <c r="AR286" s="220"/>
      <c r="AS286" s="220"/>
      <c r="AT286" s="220"/>
      <c r="AU286" s="220"/>
      <c r="AV286" s="220"/>
      <c r="AW286" s="220"/>
      <c r="AX286" s="220"/>
      <c r="AY286" s="220"/>
      <c r="AZ286" s="220"/>
      <c r="BA286" s="220"/>
    </row>
    <row r="287" spans="1:53" x14ac:dyDescent="0.25">
      <c r="A287" s="106"/>
      <c r="B287" s="106"/>
      <c r="C287" s="106"/>
      <c r="D287" s="118"/>
      <c r="E287" s="196"/>
      <c r="F287" s="196"/>
      <c r="G287" s="197"/>
      <c r="H287" s="257"/>
      <c r="I287" s="257"/>
      <c r="J287" s="258"/>
      <c r="K287" s="257"/>
      <c r="L287" s="257"/>
      <c r="M287" s="257"/>
      <c r="N287" s="257"/>
      <c r="O287" s="257"/>
      <c r="P287" s="257"/>
      <c r="Q287" s="329"/>
      <c r="R287" s="329"/>
      <c r="S287" s="329"/>
      <c r="T287" s="329"/>
      <c r="U287" s="329"/>
      <c r="V287" s="329"/>
      <c r="W287" s="329"/>
      <c r="X287" s="329"/>
      <c r="Y287" s="329"/>
      <c r="Z287" s="376"/>
      <c r="AA287" s="376"/>
      <c r="AB287" s="376"/>
      <c r="AC287" s="376"/>
      <c r="AD287" s="376"/>
      <c r="AE287" s="376"/>
      <c r="AF287" s="376"/>
      <c r="AG287" s="376"/>
      <c r="AH287" s="376"/>
      <c r="AI287" s="376"/>
      <c r="AJ287" s="376"/>
      <c r="AK287" s="376"/>
      <c r="AL287" s="376"/>
      <c r="AM287" s="376"/>
      <c r="AN287" s="376"/>
      <c r="AO287" s="220"/>
      <c r="AP287" s="220"/>
      <c r="AQ287" s="220"/>
      <c r="AR287" s="220"/>
      <c r="AS287" s="220"/>
      <c r="AT287" s="220"/>
      <c r="AU287" s="220"/>
      <c r="AV287" s="220"/>
      <c r="AW287" s="220"/>
      <c r="AX287" s="220"/>
      <c r="AY287" s="220"/>
      <c r="AZ287" s="220"/>
      <c r="BA287" s="220"/>
    </row>
    <row r="288" spans="1:53" x14ac:dyDescent="0.25">
      <c r="A288" s="106"/>
      <c r="B288" s="106"/>
      <c r="C288" s="106"/>
      <c r="D288" s="118"/>
      <c r="E288" s="196"/>
      <c r="F288" s="196"/>
      <c r="G288" s="197"/>
      <c r="H288" s="257"/>
      <c r="I288" s="257"/>
      <c r="J288" s="258"/>
      <c r="K288" s="257"/>
      <c r="L288" s="257"/>
      <c r="M288" s="257"/>
      <c r="N288" s="257"/>
      <c r="O288" s="257"/>
      <c r="P288" s="257"/>
      <c r="Q288" s="329"/>
      <c r="R288" s="329"/>
      <c r="S288" s="329"/>
      <c r="T288" s="329"/>
      <c r="U288" s="329"/>
      <c r="V288" s="329"/>
      <c r="W288" s="329"/>
      <c r="X288" s="329"/>
      <c r="Y288" s="329"/>
      <c r="Z288" s="376"/>
      <c r="AA288" s="376"/>
      <c r="AB288" s="376"/>
      <c r="AC288" s="376"/>
      <c r="AD288" s="376"/>
      <c r="AE288" s="376"/>
      <c r="AF288" s="376"/>
      <c r="AG288" s="376"/>
      <c r="AH288" s="376"/>
      <c r="AI288" s="376"/>
      <c r="AJ288" s="376"/>
      <c r="AK288" s="376"/>
      <c r="AL288" s="376"/>
      <c r="AM288" s="376"/>
      <c r="AN288" s="376"/>
      <c r="AO288" s="220"/>
      <c r="AP288" s="220"/>
      <c r="AQ288" s="220"/>
      <c r="AR288" s="220"/>
      <c r="AS288" s="220"/>
      <c r="AT288" s="220"/>
      <c r="AU288" s="220"/>
      <c r="AV288" s="220"/>
      <c r="AW288" s="220"/>
      <c r="AX288" s="220"/>
      <c r="AY288" s="220"/>
      <c r="AZ288" s="220"/>
      <c r="BA288" s="220"/>
    </row>
    <row r="289" spans="1:53" x14ac:dyDescent="0.25">
      <c r="A289" s="106"/>
      <c r="B289" s="106"/>
      <c r="C289" s="106"/>
      <c r="D289" s="118"/>
      <c r="E289" s="196"/>
      <c r="F289" s="196"/>
      <c r="G289" s="197"/>
      <c r="H289" s="257"/>
      <c r="I289" s="257"/>
      <c r="J289" s="258"/>
      <c r="K289" s="257"/>
      <c r="L289" s="257"/>
      <c r="M289" s="257"/>
      <c r="N289" s="257"/>
      <c r="O289" s="257"/>
      <c r="P289" s="257"/>
      <c r="Q289" s="329"/>
      <c r="R289" s="329"/>
      <c r="S289" s="329"/>
      <c r="T289" s="329"/>
      <c r="U289" s="329"/>
      <c r="V289" s="329"/>
      <c r="W289" s="329"/>
      <c r="X289" s="329"/>
      <c r="Y289" s="329"/>
      <c r="Z289" s="376"/>
      <c r="AA289" s="376"/>
      <c r="AB289" s="376"/>
      <c r="AC289" s="376"/>
      <c r="AD289" s="376"/>
      <c r="AE289" s="376"/>
      <c r="AF289" s="376"/>
      <c r="AG289" s="376"/>
      <c r="AH289" s="376"/>
      <c r="AI289" s="376"/>
      <c r="AJ289" s="376"/>
      <c r="AK289" s="376"/>
      <c r="AL289" s="376"/>
      <c r="AM289" s="376"/>
      <c r="AN289" s="376"/>
      <c r="AO289" s="220"/>
      <c r="AP289" s="220"/>
      <c r="AQ289" s="220"/>
      <c r="AR289" s="220"/>
      <c r="AS289" s="220"/>
      <c r="AT289" s="220"/>
      <c r="AU289" s="220"/>
      <c r="AV289" s="220"/>
      <c r="AW289" s="220"/>
      <c r="AX289" s="220"/>
      <c r="AY289" s="220"/>
      <c r="AZ289" s="220"/>
      <c r="BA289" s="220"/>
    </row>
    <row r="290" spans="1:53" x14ac:dyDescent="0.25">
      <c r="A290" s="106"/>
      <c r="B290" s="106"/>
      <c r="C290" s="106"/>
      <c r="D290" s="118"/>
      <c r="E290" s="196"/>
      <c r="F290" s="196"/>
      <c r="G290" s="197"/>
      <c r="H290" s="257"/>
      <c r="I290" s="257"/>
      <c r="J290" s="258"/>
      <c r="K290" s="257"/>
      <c r="L290" s="257"/>
      <c r="M290" s="257"/>
      <c r="N290" s="257"/>
      <c r="O290" s="257"/>
      <c r="P290" s="257"/>
      <c r="Q290" s="329"/>
      <c r="R290" s="329"/>
      <c r="S290" s="329"/>
      <c r="T290" s="329"/>
      <c r="U290" s="329"/>
      <c r="V290" s="329"/>
      <c r="W290" s="329"/>
      <c r="X290" s="329"/>
      <c r="Y290" s="329"/>
      <c r="Z290" s="376"/>
      <c r="AA290" s="376"/>
      <c r="AB290" s="376"/>
      <c r="AC290" s="376"/>
      <c r="AD290" s="376"/>
      <c r="AE290" s="376"/>
      <c r="AF290" s="376"/>
      <c r="AG290" s="376"/>
      <c r="AH290" s="376"/>
      <c r="AI290" s="376"/>
      <c r="AJ290" s="376"/>
      <c r="AK290" s="376"/>
      <c r="AL290" s="376"/>
      <c r="AM290" s="376"/>
      <c r="AN290" s="376"/>
      <c r="AO290" s="220"/>
      <c r="AP290" s="220"/>
      <c r="AQ290" s="220"/>
      <c r="AR290" s="220"/>
      <c r="AS290" s="220"/>
      <c r="AT290" s="220"/>
      <c r="AU290" s="220"/>
      <c r="AV290" s="220"/>
      <c r="AW290" s="220"/>
      <c r="AX290" s="220"/>
      <c r="AY290" s="220"/>
      <c r="AZ290" s="220"/>
      <c r="BA290" s="220"/>
    </row>
    <row r="291" spans="1:53" x14ac:dyDescent="0.25">
      <c r="A291" s="106"/>
      <c r="B291" s="106"/>
      <c r="C291" s="106"/>
      <c r="D291" s="118"/>
      <c r="E291" s="196"/>
      <c r="F291" s="196"/>
      <c r="G291" s="197"/>
      <c r="H291" s="257"/>
      <c r="I291" s="257"/>
      <c r="J291" s="258"/>
      <c r="K291" s="257"/>
      <c r="L291" s="257"/>
      <c r="M291" s="257"/>
      <c r="N291" s="257"/>
      <c r="O291" s="257"/>
      <c r="P291" s="257"/>
      <c r="Q291" s="329"/>
      <c r="R291" s="329"/>
      <c r="S291" s="329"/>
      <c r="T291" s="329"/>
      <c r="U291" s="329"/>
      <c r="V291" s="329"/>
      <c r="W291" s="329"/>
      <c r="X291" s="329"/>
      <c r="Y291" s="329"/>
      <c r="Z291" s="376"/>
      <c r="AA291" s="376"/>
      <c r="AB291" s="376"/>
      <c r="AC291" s="376"/>
      <c r="AD291" s="376"/>
      <c r="AE291" s="376"/>
      <c r="AF291" s="376"/>
      <c r="AG291" s="376"/>
      <c r="AH291" s="376"/>
      <c r="AI291" s="376"/>
      <c r="AJ291" s="376"/>
      <c r="AK291" s="376"/>
      <c r="AL291" s="376"/>
      <c r="AM291" s="376"/>
      <c r="AN291" s="376"/>
      <c r="AO291" s="220"/>
      <c r="AP291" s="220"/>
      <c r="AQ291" s="220"/>
      <c r="AR291" s="220"/>
      <c r="AS291" s="220"/>
      <c r="AT291" s="220"/>
      <c r="AU291" s="220"/>
      <c r="AV291" s="220"/>
      <c r="AW291" s="220"/>
      <c r="AX291" s="220"/>
      <c r="AY291" s="220"/>
      <c r="AZ291" s="220"/>
      <c r="BA291" s="220"/>
    </row>
    <row r="292" spans="1:53" x14ac:dyDescent="0.25">
      <c r="A292" s="106"/>
      <c r="B292" s="106"/>
      <c r="C292" s="106"/>
      <c r="D292" s="118"/>
      <c r="E292" s="196"/>
      <c r="F292" s="196"/>
      <c r="G292" s="197"/>
      <c r="H292" s="257"/>
      <c r="I292" s="257"/>
      <c r="J292" s="258"/>
      <c r="K292" s="257"/>
      <c r="L292" s="257"/>
      <c r="M292" s="257"/>
      <c r="N292" s="257"/>
      <c r="O292" s="257"/>
      <c r="P292" s="257"/>
      <c r="Q292" s="329"/>
      <c r="R292" s="329"/>
      <c r="S292" s="329"/>
      <c r="T292" s="329"/>
      <c r="U292" s="329"/>
      <c r="V292" s="329"/>
      <c r="W292" s="329"/>
      <c r="X292" s="329"/>
      <c r="Y292" s="329"/>
      <c r="Z292" s="376"/>
      <c r="AA292" s="376"/>
      <c r="AB292" s="376"/>
      <c r="AC292" s="376"/>
      <c r="AD292" s="376"/>
      <c r="AE292" s="376"/>
      <c r="AF292" s="376"/>
      <c r="AG292" s="376"/>
      <c r="AH292" s="376"/>
      <c r="AI292" s="376"/>
      <c r="AJ292" s="376"/>
      <c r="AK292" s="376"/>
      <c r="AL292" s="376"/>
      <c r="AM292" s="376"/>
      <c r="AN292" s="376"/>
      <c r="AO292" s="220"/>
      <c r="AP292" s="220"/>
      <c r="AQ292" s="220"/>
      <c r="AR292" s="220"/>
      <c r="AS292" s="220"/>
      <c r="AT292" s="220"/>
      <c r="AU292" s="220"/>
      <c r="AV292" s="220"/>
      <c r="AW292" s="220"/>
      <c r="AX292" s="220"/>
      <c r="AY292" s="220"/>
      <c r="AZ292" s="220"/>
      <c r="BA292" s="220"/>
    </row>
    <row r="293" spans="1:53" x14ac:dyDescent="0.25">
      <c r="A293" s="106"/>
      <c r="B293" s="106"/>
      <c r="C293" s="106"/>
      <c r="D293" s="118"/>
      <c r="E293" s="196"/>
      <c r="F293" s="196"/>
      <c r="G293" s="197"/>
      <c r="H293" s="257"/>
      <c r="I293" s="257"/>
      <c r="J293" s="258"/>
      <c r="K293" s="257"/>
      <c r="L293" s="257"/>
      <c r="M293" s="257"/>
      <c r="N293" s="257"/>
      <c r="O293" s="257"/>
      <c r="P293" s="257"/>
      <c r="Q293" s="329"/>
      <c r="R293" s="329"/>
      <c r="S293" s="329"/>
      <c r="T293" s="329"/>
      <c r="U293" s="329"/>
      <c r="V293" s="329"/>
      <c r="W293" s="329"/>
      <c r="X293" s="329"/>
      <c r="Y293" s="329"/>
      <c r="Z293" s="376"/>
      <c r="AA293" s="376"/>
      <c r="AB293" s="376"/>
      <c r="AC293" s="376"/>
      <c r="AD293" s="376"/>
      <c r="AE293" s="376"/>
      <c r="AF293" s="376"/>
      <c r="AG293" s="376"/>
      <c r="AH293" s="376"/>
      <c r="AI293" s="376"/>
      <c r="AJ293" s="376"/>
      <c r="AK293" s="376"/>
      <c r="AL293" s="376"/>
      <c r="AM293" s="376"/>
      <c r="AN293" s="376"/>
      <c r="AO293" s="220"/>
      <c r="AP293" s="220"/>
      <c r="AQ293" s="220"/>
      <c r="AR293" s="220"/>
      <c r="AS293" s="220"/>
      <c r="AT293" s="220"/>
      <c r="AU293" s="220"/>
      <c r="AV293" s="220"/>
      <c r="AW293" s="220"/>
      <c r="AX293" s="220"/>
      <c r="AY293" s="220"/>
      <c r="AZ293" s="220"/>
      <c r="BA293" s="220"/>
    </row>
    <row r="294" spans="1:53" x14ac:dyDescent="0.25">
      <c r="A294" s="106"/>
      <c r="B294" s="106"/>
      <c r="C294" s="106"/>
      <c r="D294" s="118"/>
      <c r="E294" s="196"/>
      <c r="F294" s="196"/>
      <c r="G294" s="197"/>
      <c r="H294" s="257"/>
      <c r="I294" s="257"/>
      <c r="J294" s="258"/>
      <c r="K294" s="257"/>
      <c r="L294" s="257"/>
      <c r="M294" s="257"/>
      <c r="N294" s="257"/>
      <c r="O294" s="257"/>
      <c r="P294" s="257"/>
      <c r="Q294" s="329"/>
      <c r="R294" s="329"/>
      <c r="S294" s="329"/>
      <c r="T294" s="329"/>
      <c r="U294" s="329"/>
      <c r="V294" s="329"/>
      <c r="W294" s="329"/>
      <c r="X294" s="329"/>
      <c r="Y294" s="329"/>
      <c r="Z294" s="376"/>
      <c r="AA294" s="376"/>
      <c r="AB294" s="376"/>
      <c r="AC294" s="376"/>
      <c r="AD294" s="376"/>
      <c r="AE294" s="376"/>
      <c r="AF294" s="376"/>
      <c r="AG294" s="376"/>
      <c r="AH294" s="376"/>
      <c r="AI294" s="376"/>
      <c r="AJ294" s="376"/>
      <c r="AK294" s="376"/>
      <c r="AL294" s="376"/>
      <c r="AM294" s="376"/>
      <c r="AN294" s="376"/>
      <c r="AO294" s="220"/>
      <c r="AP294" s="220"/>
      <c r="AQ294" s="220"/>
      <c r="AR294" s="220"/>
      <c r="AS294" s="220"/>
      <c r="AT294" s="220"/>
      <c r="AU294" s="220"/>
      <c r="AV294" s="220"/>
      <c r="AW294" s="220"/>
      <c r="AX294" s="220"/>
      <c r="AY294" s="220"/>
      <c r="AZ294" s="220"/>
      <c r="BA294" s="220"/>
    </row>
    <row r="295" spans="1:53" x14ac:dyDescent="0.25">
      <c r="A295" s="106"/>
      <c r="B295" s="106"/>
      <c r="C295" s="106"/>
      <c r="D295" s="118"/>
      <c r="E295" s="196"/>
      <c r="F295" s="196"/>
      <c r="G295" s="197"/>
      <c r="H295" s="257"/>
      <c r="I295" s="257"/>
      <c r="J295" s="258"/>
      <c r="K295" s="257"/>
      <c r="L295" s="257"/>
      <c r="M295" s="257"/>
      <c r="N295" s="257"/>
      <c r="O295" s="257"/>
      <c r="P295" s="257"/>
      <c r="Q295" s="329"/>
      <c r="R295" s="329"/>
      <c r="S295" s="329"/>
      <c r="T295" s="329"/>
      <c r="U295" s="329"/>
      <c r="V295" s="329"/>
      <c r="W295" s="329"/>
      <c r="X295" s="329"/>
      <c r="Y295" s="329"/>
      <c r="Z295" s="376"/>
      <c r="AA295" s="376"/>
      <c r="AB295" s="376"/>
      <c r="AC295" s="376"/>
      <c r="AD295" s="376"/>
      <c r="AE295" s="376"/>
      <c r="AF295" s="376"/>
      <c r="AG295" s="376"/>
      <c r="AH295" s="376"/>
      <c r="AI295" s="376"/>
      <c r="AJ295" s="376"/>
      <c r="AK295" s="376"/>
      <c r="AL295" s="376"/>
      <c r="AM295" s="376"/>
      <c r="AN295" s="376"/>
      <c r="AO295" s="220"/>
      <c r="AP295" s="220"/>
      <c r="AQ295" s="220"/>
      <c r="AR295" s="220"/>
      <c r="AS295" s="220"/>
      <c r="AT295" s="220"/>
      <c r="AU295" s="220"/>
      <c r="AV295" s="220"/>
      <c r="AW295" s="220"/>
      <c r="AX295" s="220"/>
      <c r="AY295" s="220"/>
      <c r="AZ295" s="220"/>
      <c r="BA295" s="220"/>
    </row>
    <row r="296" spans="1:53" x14ac:dyDescent="0.25">
      <c r="A296" s="106"/>
      <c r="B296" s="106"/>
      <c r="C296" s="106"/>
      <c r="D296" s="118"/>
      <c r="E296" s="196"/>
      <c r="F296" s="196"/>
      <c r="G296" s="197"/>
      <c r="H296" s="257"/>
      <c r="I296" s="257"/>
      <c r="J296" s="258"/>
      <c r="K296" s="257"/>
      <c r="L296" s="257"/>
      <c r="M296" s="257"/>
      <c r="N296" s="257"/>
      <c r="O296" s="257"/>
      <c r="P296" s="257"/>
      <c r="Q296" s="329"/>
      <c r="R296" s="329"/>
      <c r="S296" s="329"/>
      <c r="T296" s="329"/>
      <c r="U296" s="329"/>
      <c r="V296" s="329"/>
      <c r="W296" s="329"/>
      <c r="X296" s="329"/>
      <c r="Y296" s="329"/>
      <c r="Z296" s="376"/>
      <c r="AA296" s="376"/>
      <c r="AB296" s="376"/>
      <c r="AC296" s="376"/>
      <c r="AD296" s="376"/>
      <c r="AE296" s="376"/>
      <c r="AF296" s="376"/>
      <c r="AG296" s="376"/>
      <c r="AH296" s="376"/>
      <c r="AI296" s="376"/>
      <c r="AJ296" s="376"/>
      <c r="AK296" s="376"/>
      <c r="AL296" s="376"/>
      <c r="AM296" s="376"/>
      <c r="AN296" s="376"/>
      <c r="AO296" s="220"/>
      <c r="AP296" s="220"/>
      <c r="AQ296" s="220"/>
      <c r="AR296" s="220"/>
      <c r="AS296" s="220"/>
      <c r="AT296" s="220"/>
      <c r="AU296" s="220"/>
      <c r="AV296" s="220"/>
      <c r="AW296" s="220"/>
      <c r="AX296" s="220"/>
      <c r="AY296" s="220"/>
      <c r="AZ296" s="220"/>
      <c r="BA296" s="220"/>
    </row>
    <row r="297" spans="1:53" x14ac:dyDescent="0.25">
      <c r="A297" s="106"/>
      <c r="B297" s="106"/>
      <c r="C297" s="106"/>
      <c r="D297" s="118"/>
      <c r="E297" s="196"/>
      <c r="F297" s="196"/>
      <c r="G297" s="197"/>
      <c r="H297" s="257"/>
      <c r="I297" s="257"/>
      <c r="J297" s="258"/>
      <c r="K297" s="257"/>
      <c r="L297" s="257"/>
      <c r="M297" s="257"/>
      <c r="N297" s="257"/>
      <c r="O297" s="257"/>
      <c r="P297" s="257"/>
      <c r="Q297" s="329"/>
      <c r="R297" s="329"/>
      <c r="S297" s="329"/>
      <c r="T297" s="329"/>
      <c r="U297" s="329"/>
      <c r="V297" s="329"/>
      <c r="W297" s="329"/>
      <c r="X297" s="329"/>
      <c r="Y297" s="329"/>
      <c r="Z297" s="376"/>
      <c r="AA297" s="376"/>
      <c r="AB297" s="376"/>
      <c r="AC297" s="376"/>
      <c r="AD297" s="376"/>
      <c r="AE297" s="376"/>
      <c r="AF297" s="376"/>
      <c r="AG297" s="376"/>
      <c r="AH297" s="376"/>
      <c r="AI297" s="376"/>
      <c r="AJ297" s="376"/>
      <c r="AK297" s="376"/>
      <c r="AL297" s="376"/>
      <c r="AM297" s="376"/>
      <c r="AN297" s="376"/>
      <c r="AO297" s="220"/>
      <c r="AP297" s="220"/>
      <c r="AQ297" s="220"/>
      <c r="AR297" s="220"/>
      <c r="AS297" s="220"/>
      <c r="AT297" s="220"/>
      <c r="AU297" s="220"/>
      <c r="AV297" s="220"/>
      <c r="AW297" s="220"/>
      <c r="AX297" s="220"/>
      <c r="AY297" s="220"/>
      <c r="AZ297" s="220"/>
      <c r="BA297" s="220"/>
    </row>
    <row r="298" spans="1:53" x14ac:dyDescent="0.25">
      <c r="A298" s="106"/>
      <c r="B298" s="106"/>
      <c r="C298" s="106"/>
      <c r="D298" s="118"/>
      <c r="E298" s="196"/>
      <c r="F298" s="196"/>
      <c r="G298" s="197"/>
      <c r="H298" s="257"/>
      <c r="I298" s="257"/>
      <c r="J298" s="258"/>
      <c r="K298" s="257"/>
      <c r="L298" s="257"/>
      <c r="M298" s="257"/>
      <c r="N298" s="257"/>
      <c r="O298" s="257"/>
      <c r="P298" s="257"/>
      <c r="Q298" s="329"/>
      <c r="R298" s="329"/>
      <c r="S298" s="329"/>
      <c r="T298" s="329"/>
      <c r="U298" s="329"/>
      <c r="V298" s="329"/>
      <c r="W298" s="329"/>
      <c r="X298" s="329"/>
      <c r="Y298" s="329"/>
      <c r="Z298" s="376"/>
      <c r="AA298" s="376"/>
      <c r="AB298" s="376"/>
      <c r="AC298" s="376"/>
      <c r="AD298" s="376"/>
      <c r="AE298" s="376"/>
      <c r="AF298" s="376"/>
      <c r="AG298" s="376"/>
      <c r="AH298" s="376"/>
      <c r="AI298" s="376"/>
      <c r="AJ298" s="376"/>
      <c r="AK298" s="376"/>
      <c r="AL298" s="376"/>
      <c r="AM298" s="376"/>
      <c r="AN298" s="376"/>
      <c r="AO298" s="220"/>
      <c r="AP298" s="220"/>
      <c r="AQ298" s="220"/>
      <c r="AR298" s="220"/>
      <c r="AS298" s="220"/>
      <c r="AT298" s="220"/>
      <c r="AU298" s="220"/>
      <c r="AV298" s="220"/>
      <c r="AW298" s="220"/>
      <c r="AX298" s="220"/>
      <c r="AY298" s="220"/>
      <c r="AZ298" s="220"/>
      <c r="BA298" s="220"/>
    </row>
    <row r="299" spans="1:53" x14ac:dyDescent="0.25">
      <c r="A299" s="106"/>
      <c r="B299" s="106"/>
      <c r="C299" s="106"/>
      <c r="D299" s="118"/>
      <c r="E299" s="196"/>
      <c r="F299" s="196"/>
      <c r="G299" s="197"/>
      <c r="H299" s="257"/>
      <c r="I299" s="257"/>
      <c r="J299" s="258"/>
      <c r="K299" s="257"/>
      <c r="L299" s="257"/>
      <c r="M299" s="257"/>
      <c r="N299" s="257"/>
      <c r="O299" s="257"/>
      <c r="P299" s="257"/>
      <c r="Q299" s="329"/>
      <c r="R299" s="329"/>
      <c r="S299" s="329"/>
      <c r="T299" s="329"/>
      <c r="U299" s="329"/>
      <c r="V299" s="329"/>
      <c r="W299" s="329"/>
      <c r="X299" s="329"/>
      <c r="Y299" s="329"/>
      <c r="Z299" s="376"/>
      <c r="AA299" s="376"/>
      <c r="AB299" s="376"/>
      <c r="AC299" s="376"/>
      <c r="AD299" s="376"/>
      <c r="AE299" s="376"/>
      <c r="AF299" s="376"/>
      <c r="AG299" s="376"/>
      <c r="AH299" s="376"/>
      <c r="AI299" s="376"/>
      <c r="AJ299" s="376"/>
      <c r="AK299" s="376"/>
      <c r="AL299" s="376"/>
      <c r="AM299" s="376"/>
      <c r="AN299" s="376"/>
      <c r="AO299" s="220"/>
      <c r="AP299" s="220"/>
      <c r="AQ299" s="220"/>
      <c r="AR299" s="220"/>
      <c r="AS299" s="220"/>
      <c r="AT299" s="220"/>
      <c r="AU299" s="220"/>
      <c r="AV299" s="220"/>
      <c r="AW299" s="220"/>
      <c r="AX299" s="220"/>
      <c r="AY299" s="220"/>
      <c r="AZ299" s="220"/>
      <c r="BA299" s="220"/>
    </row>
    <row r="300" spans="1:53" x14ac:dyDescent="0.25">
      <c r="A300" s="106"/>
      <c r="B300" s="106"/>
      <c r="C300" s="106"/>
      <c r="D300" s="118"/>
      <c r="E300" s="196"/>
      <c r="F300" s="196"/>
      <c r="G300" s="197"/>
      <c r="H300" s="257"/>
      <c r="I300" s="257"/>
      <c r="J300" s="258"/>
      <c r="K300" s="257"/>
      <c r="L300" s="257"/>
      <c r="M300" s="257"/>
      <c r="N300" s="257"/>
      <c r="O300" s="257"/>
      <c r="P300" s="257"/>
      <c r="Q300" s="329"/>
      <c r="R300" s="329"/>
      <c r="S300" s="329"/>
      <c r="T300" s="329"/>
      <c r="U300" s="329"/>
      <c r="V300" s="329"/>
      <c r="W300" s="329"/>
      <c r="X300" s="329"/>
      <c r="Y300" s="329"/>
      <c r="Z300" s="376"/>
      <c r="AA300" s="376"/>
      <c r="AB300" s="376"/>
      <c r="AC300" s="376"/>
      <c r="AD300" s="376"/>
      <c r="AE300" s="376"/>
      <c r="AF300" s="376"/>
      <c r="AG300" s="376"/>
      <c r="AH300" s="376"/>
      <c r="AI300" s="376"/>
      <c r="AJ300" s="376"/>
      <c r="AK300" s="376"/>
      <c r="AL300" s="376"/>
      <c r="AM300" s="376"/>
      <c r="AN300" s="376"/>
      <c r="AO300" s="220"/>
      <c r="AP300" s="220"/>
      <c r="AQ300" s="220"/>
      <c r="AR300" s="220"/>
      <c r="AS300" s="220"/>
      <c r="AT300" s="220"/>
      <c r="AU300" s="220"/>
      <c r="AV300" s="220"/>
      <c r="AW300" s="220"/>
      <c r="AX300" s="220"/>
      <c r="AY300" s="220"/>
      <c r="AZ300" s="220"/>
      <c r="BA300" s="220"/>
    </row>
    <row r="301" spans="1:53" x14ac:dyDescent="0.25">
      <c r="A301" s="106"/>
      <c r="B301" s="106"/>
      <c r="C301" s="106"/>
      <c r="D301" s="118"/>
      <c r="E301" s="196"/>
      <c r="F301" s="196"/>
      <c r="G301" s="197"/>
      <c r="H301" s="257"/>
      <c r="I301" s="257"/>
      <c r="J301" s="258"/>
      <c r="K301" s="257"/>
      <c r="L301" s="257"/>
      <c r="M301" s="257"/>
      <c r="N301" s="257"/>
      <c r="O301" s="257"/>
      <c r="P301" s="257"/>
      <c r="Q301" s="329"/>
      <c r="R301" s="329"/>
      <c r="S301" s="329"/>
      <c r="T301" s="329"/>
      <c r="U301" s="329"/>
      <c r="V301" s="329"/>
      <c r="W301" s="329"/>
      <c r="X301" s="329"/>
      <c r="Y301" s="329"/>
      <c r="Z301" s="376"/>
      <c r="AA301" s="376"/>
      <c r="AB301" s="376"/>
      <c r="AC301" s="376"/>
      <c r="AD301" s="376"/>
      <c r="AE301" s="376"/>
      <c r="AF301" s="376"/>
      <c r="AG301" s="376"/>
      <c r="AH301" s="376"/>
      <c r="AI301" s="376"/>
      <c r="AJ301" s="376"/>
      <c r="AK301" s="376"/>
      <c r="AL301" s="376"/>
      <c r="AM301" s="376"/>
      <c r="AN301" s="376"/>
      <c r="AO301" s="220"/>
      <c r="AP301" s="220"/>
      <c r="AQ301" s="220"/>
      <c r="AR301" s="220"/>
      <c r="AS301" s="220"/>
      <c r="AT301" s="220"/>
      <c r="AU301" s="220"/>
      <c r="AV301" s="220"/>
      <c r="AW301" s="220"/>
      <c r="AX301" s="220"/>
      <c r="AY301" s="220"/>
      <c r="AZ301" s="220"/>
      <c r="BA301" s="220"/>
    </row>
    <row r="302" spans="1:53" x14ac:dyDescent="0.25">
      <c r="A302" s="106"/>
      <c r="B302" s="106"/>
      <c r="C302" s="106"/>
      <c r="D302" s="118"/>
      <c r="E302" s="196"/>
      <c r="F302" s="196"/>
      <c r="G302" s="197"/>
      <c r="H302" s="257"/>
      <c r="I302" s="257"/>
      <c r="J302" s="258"/>
      <c r="K302" s="257"/>
      <c r="L302" s="257"/>
      <c r="M302" s="257"/>
      <c r="N302" s="257"/>
      <c r="O302" s="257"/>
      <c r="P302" s="257"/>
      <c r="Q302" s="329"/>
      <c r="R302" s="329"/>
      <c r="S302" s="329"/>
      <c r="T302" s="329"/>
      <c r="U302" s="329"/>
      <c r="V302" s="329"/>
      <c r="W302" s="329"/>
      <c r="X302" s="329"/>
      <c r="Y302" s="329"/>
      <c r="Z302" s="376"/>
      <c r="AA302" s="376"/>
      <c r="AB302" s="376"/>
      <c r="AC302" s="376"/>
      <c r="AD302" s="376"/>
      <c r="AE302" s="376"/>
      <c r="AF302" s="376"/>
      <c r="AG302" s="376"/>
      <c r="AH302" s="376"/>
      <c r="AI302" s="376"/>
      <c r="AJ302" s="376"/>
      <c r="AK302" s="376"/>
      <c r="AL302" s="376"/>
      <c r="AM302" s="376"/>
      <c r="AN302" s="376"/>
      <c r="AO302" s="220"/>
      <c r="AP302" s="220"/>
      <c r="AQ302" s="220"/>
      <c r="AR302" s="220"/>
      <c r="AS302" s="220"/>
      <c r="AT302" s="220"/>
      <c r="AU302" s="220"/>
      <c r="AV302" s="220"/>
      <c r="AW302" s="220"/>
      <c r="AX302" s="220"/>
      <c r="AY302" s="220"/>
      <c r="AZ302" s="220"/>
      <c r="BA302" s="220"/>
    </row>
    <row r="303" spans="1:53" x14ac:dyDescent="0.25">
      <c r="A303" s="106"/>
      <c r="B303" s="106"/>
      <c r="C303" s="106"/>
      <c r="D303" s="118"/>
      <c r="E303" s="196"/>
      <c r="F303" s="196"/>
      <c r="G303" s="197"/>
      <c r="H303" s="257"/>
      <c r="I303" s="257"/>
      <c r="J303" s="258"/>
      <c r="K303" s="257"/>
      <c r="L303" s="257"/>
      <c r="M303" s="257"/>
      <c r="N303" s="257"/>
      <c r="O303" s="257"/>
      <c r="P303" s="257"/>
      <c r="Q303" s="329"/>
      <c r="R303" s="329"/>
      <c r="S303" s="329"/>
      <c r="T303" s="329"/>
      <c r="U303" s="329"/>
      <c r="V303" s="329"/>
      <c r="W303" s="329"/>
      <c r="X303" s="329"/>
      <c r="Y303" s="329"/>
      <c r="Z303" s="376"/>
      <c r="AA303" s="376"/>
      <c r="AB303" s="376"/>
      <c r="AC303" s="376"/>
      <c r="AD303" s="376"/>
      <c r="AE303" s="376"/>
      <c r="AF303" s="376"/>
      <c r="AG303" s="376"/>
      <c r="AH303" s="376"/>
      <c r="AI303" s="376"/>
      <c r="AJ303" s="376"/>
      <c r="AK303" s="376"/>
      <c r="AL303" s="376"/>
      <c r="AM303" s="376"/>
      <c r="AN303" s="376"/>
      <c r="AO303" s="220"/>
      <c r="AP303" s="220"/>
      <c r="AQ303" s="220"/>
      <c r="AR303" s="220"/>
      <c r="AS303" s="220"/>
      <c r="AT303" s="220"/>
      <c r="AU303" s="220"/>
      <c r="AV303" s="220"/>
      <c r="AW303" s="220"/>
      <c r="AX303" s="220"/>
      <c r="AY303" s="220"/>
      <c r="AZ303" s="220"/>
      <c r="BA303" s="220"/>
    </row>
  </sheetData>
  <mergeCells count="165">
    <mergeCell ref="A220:D220"/>
    <mergeCell ref="A218:K218"/>
    <mergeCell ref="A209:BB209"/>
    <mergeCell ref="BB200:BB202"/>
    <mergeCell ref="A206:C208"/>
    <mergeCell ref="BB206:BB208"/>
    <mergeCell ref="A217:K217"/>
    <mergeCell ref="A200:C202"/>
    <mergeCell ref="K210:R210"/>
    <mergeCell ref="K212:R212"/>
    <mergeCell ref="BB194:BB196"/>
    <mergeCell ref="A197:C199"/>
    <mergeCell ref="A203:C205"/>
    <mergeCell ref="B184:B186"/>
    <mergeCell ref="B190:B192"/>
    <mergeCell ref="BB187:BB189"/>
    <mergeCell ref="C140:C142"/>
    <mergeCell ref="C165:C171"/>
    <mergeCell ref="B172:B174"/>
    <mergeCell ref="C172:C174"/>
    <mergeCell ref="BB203:BB205"/>
    <mergeCell ref="BB197:BB199"/>
    <mergeCell ref="A193:BB193"/>
    <mergeCell ref="A194:C196"/>
    <mergeCell ref="A187:A189"/>
    <mergeCell ref="B187:B189"/>
    <mergeCell ref="B175:B177"/>
    <mergeCell ref="C175:C177"/>
    <mergeCell ref="B181:B183"/>
    <mergeCell ref="C181:C183"/>
    <mergeCell ref="B178:B180"/>
    <mergeCell ref="C178:C180"/>
    <mergeCell ref="B165:B171"/>
    <mergeCell ref="A155:BB155"/>
    <mergeCell ref="BB82:BB84"/>
    <mergeCell ref="AO7:AS7"/>
    <mergeCell ref="B159:B161"/>
    <mergeCell ref="C159:C161"/>
    <mergeCell ref="B162:B164"/>
    <mergeCell ref="C162:C164"/>
    <mergeCell ref="C131:C133"/>
    <mergeCell ref="BB149:BB151"/>
    <mergeCell ref="B146:B148"/>
    <mergeCell ref="C146:C148"/>
    <mergeCell ref="B134:B136"/>
    <mergeCell ref="C134:C136"/>
    <mergeCell ref="B140:B142"/>
    <mergeCell ref="T7:V7"/>
    <mergeCell ref="BB152:BB154"/>
    <mergeCell ref="B156:B158"/>
    <mergeCell ref="C156:C158"/>
    <mergeCell ref="BB85:BB87"/>
    <mergeCell ref="B112:B114"/>
    <mergeCell ref="B64:B66"/>
    <mergeCell ref="H7:J7"/>
    <mergeCell ref="W7:Y7"/>
    <mergeCell ref="K7:M7"/>
    <mergeCell ref="N7:P7"/>
    <mergeCell ref="A2:BB2"/>
    <mergeCell ref="A3:BB3"/>
    <mergeCell ref="A4:BB4"/>
    <mergeCell ref="A5:AO5"/>
    <mergeCell ref="A6:A8"/>
    <mergeCell ref="H6:BA6"/>
    <mergeCell ref="BB6:BB8"/>
    <mergeCell ref="AJ7:AN7"/>
    <mergeCell ref="BB14:BB29"/>
    <mergeCell ref="E6:G6"/>
    <mergeCell ref="A10:C12"/>
    <mergeCell ref="BB10:BB12"/>
    <mergeCell ref="A13:BB13"/>
    <mergeCell ref="A14:C16"/>
    <mergeCell ref="AT7:AX7"/>
    <mergeCell ref="A27:C29"/>
    <mergeCell ref="AY7:BA7"/>
    <mergeCell ref="E7:E8"/>
    <mergeCell ref="F7:F8"/>
    <mergeCell ref="G7:G8"/>
    <mergeCell ref="AE7:AI7"/>
    <mergeCell ref="Z7:AD7"/>
    <mergeCell ref="B6:B8"/>
    <mergeCell ref="Q7:S7"/>
    <mergeCell ref="C184:C186"/>
    <mergeCell ref="C187:C189"/>
    <mergeCell ref="B37:B39"/>
    <mergeCell ref="C37:C39"/>
    <mergeCell ref="C76:C78"/>
    <mergeCell ref="B79:B81"/>
    <mergeCell ref="C79:C81"/>
    <mergeCell ref="B82:B84"/>
    <mergeCell ref="C82:C84"/>
    <mergeCell ref="C125:C127"/>
    <mergeCell ref="B128:B130"/>
    <mergeCell ref="C43:C45"/>
    <mergeCell ref="C46:C48"/>
    <mergeCell ref="C49:C51"/>
    <mergeCell ref="B52:B54"/>
    <mergeCell ref="B43:B45"/>
    <mergeCell ref="C40:C42"/>
    <mergeCell ref="B106:B108"/>
    <mergeCell ref="B137:B139"/>
    <mergeCell ref="C137:C139"/>
    <mergeCell ref="C67:C69"/>
    <mergeCell ref="B91:B93"/>
    <mergeCell ref="C91:C93"/>
    <mergeCell ref="C112:C114"/>
    <mergeCell ref="B67:B69"/>
    <mergeCell ref="A33:BB33"/>
    <mergeCell ref="A30:BB30"/>
    <mergeCell ref="A31:BB31"/>
    <mergeCell ref="A32:K32"/>
    <mergeCell ref="B55:B57"/>
    <mergeCell ref="C55:C57"/>
    <mergeCell ref="B61:B63"/>
    <mergeCell ref="C61:C63"/>
    <mergeCell ref="B58:B60"/>
    <mergeCell ref="A17:C17"/>
    <mergeCell ref="A24:C26"/>
    <mergeCell ref="C6:C8"/>
    <mergeCell ref="D6:D8"/>
    <mergeCell ref="A18:C20"/>
    <mergeCell ref="A21:C23"/>
    <mergeCell ref="B34:B36"/>
    <mergeCell ref="C34:C36"/>
    <mergeCell ref="C58:C60"/>
    <mergeCell ref="B49:B51"/>
    <mergeCell ref="B40:B42"/>
    <mergeCell ref="C52:C54"/>
    <mergeCell ref="B46:B48"/>
    <mergeCell ref="C88:C90"/>
    <mergeCell ref="B76:B78"/>
    <mergeCell ref="B109:B111"/>
    <mergeCell ref="C100:C102"/>
    <mergeCell ref="B94:B96"/>
    <mergeCell ref="C94:C96"/>
    <mergeCell ref="B103:B105"/>
    <mergeCell ref="C103:C105"/>
    <mergeCell ref="C97:C99"/>
    <mergeCell ref="B100:B102"/>
    <mergeCell ref="B85:B87"/>
    <mergeCell ref="C85:C87"/>
    <mergeCell ref="A152:A154"/>
    <mergeCell ref="B152:B154"/>
    <mergeCell ref="C152:C154"/>
    <mergeCell ref="B143:B145"/>
    <mergeCell ref="C143:C145"/>
    <mergeCell ref="B70:B72"/>
    <mergeCell ref="C70:C72"/>
    <mergeCell ref="C64:C66"/>
    <mergeCell ref="B115:B121"/>
    <mergeCell ref="C115:C121"/>
    <mergeCell ref="B73:B75"/>
    <mergeCell ref="C106:C108"/>
    <mergeCell ref="B131:B133"/>
    <mergeCell ref="C122:C124"/>
    <mergeCell ref="B122:B124"/>
    <mergeCell ref="C73:C75"/>
    <mergeCell ref="C109:C111"/>
    <mergeCell ref="B97:B99"/>
    <mergeCell ref="A149:A151"/>
    <mergeCell ref="B149:B151"/>
    <mergeCell ref="C149:C151"/>
    <mergeCell ref="C128:C130"/>
    <mergeCell ref="B125:B127"/>
    <mergeCell ref="B88:B90"/>
  </mergeCells>
  <phoneticPr fontId="38" type="noConversion"/>
  <pageMargins left="0.6692913385826772" right="0.23622047244094491" top="0.46" bottom="0.23622047244094491" header="0" footer="0"/>
  <pageSetup paperSize="9" scale="33" fitToHeight="3" orientation="landscape" r:id="rId1"/>
  <headerFooter>
    <oddFooter>&amp;C&amp;"Times New Roman,обычный"&amp;8Страница  &amp;P из &amp;N</oddFooter>
  </headerFooter>
  <rowBreaks count="6" manualBreakCount="6">
    <brk id="45" max="53" man="1"/>
    <brk id="78" max="53" man="1"/>
    <brk id="124" max="53" man="1"/>
    <brk id="161" max="53" man="1"/>
    <brk id="199" max="53" man="1"/>
    <brk id="219" max="53" man="1"/>
  </rowBreaks>
  <colBreaks count="1" manualBreakCount="1">
    <brk id="25" max="2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0"/>
  <sheetViews>
    <sheetView view="pageBreakPreview" zoomScale="75" zoomScaleNormal="70" zoomScaleSheetLayoutView="75" workbookViewId="0">
      <pane xSplit="2" ySplit="9" topLeftCell="C19" activePane="bottomRight" state="frozen"/>
      <selection pane="topRight" activeCell="C1" sqref="C1"/>
      <selection pane="bottomLeft" activeCell="A7" sqref="A7"/>
      <selection pane="bottomRight" activeCell="AD15" sqref="AD15"/>
    </sheetView>
  </sheetViews>
  <sheetFormatPr defaultRowHeight="15" x14ac:dyDescent="0.25"/>
  <cols>
    <col min="1" max="1" width="4" style="139" customWidth="1"/>
    <col min="2" max="2" width="36" style="140" customWidth="1"/>
    <col min="3" max="3" width="14.85546875" style="140" customWidth="1"/>
    <col min="4" max="4" width="0.42578125" style="140" customWidth="1"/>
    <col min="5" max="5" width="7.28515625" style="140" customWidth="1"/>
    <col min="6" max="6" width="8" style="140" customWidth="1"/>
    <col min="7" max="7" width="7.85546875" style="140" customWidth="1"/>
    <col min="8" max="9" width="6.42578125" style="140" customWidth="1"/>
    <col min="10" max="10" width="5.85546875" style="140" customWidth="1"/>
    <col min="11" max="11" width="6.140625" style="140" bestFit="1" customWidth="1"/>
    <col min="12" max="12" width="6.140625" style="140" customWidth="1"/>
    <col min="13" max="13" width="4.7109375" style="140" bestFit="1" customWidth="1"/>
    <col min="14" max="14" width="6.140625" style="140" bestFit="1" customWidth="1"/>
    <col min="15" max="15" width="5.42578125" style="140" customWidth="1"/>
    <col min="16" max="16" width="6" style="140" customWidth="1"/>
    <col min="17" max="18" width="6.140625" style="140" customWidth="1"/>
    <col min="19" max="19" width="4.42578125" style="140" customWidth="1"/>
    <col min="20" max="20" width="6.140625" style="140" bestFit="1" customWidth="1"/>
    <col min="21" max="21" width="5.28515625" style="140" customWidth="1"/>
    <col min="22" max="22" width="4.28515625" style="140" customWidth="1"/>
    <col min="23" max="23" width="6.140625" style="140" bestFit="1" customWidth="1"/>
    <col min="24" max="24" width="5.140625" style="140" customWidth="1"/>
    <col min="25" max="25" width="4.7109375" style="140" customWidth="1"/>
    <col min="26" max="26" width="6.140625" style="140" bestFit="1" customWidth="1"/>
    <col min="27" max="27" width="5" style="140" customWidth="1"/>
    <col min="28" max="28" width="6" style="140" customWidth="1"/>
    <col min="29" max="29" width="6.140625" style="140" bestFit="1" customWidth="1"/>
    <col min="30" max="30" width="4.5703125" style="140" customWidth="1"/>
    <col min="31" max="31" width="4.85546875" style="140" customWidth="1"/>
    <col min="32" max="32" width="6.140625" style="140" bestFit="1" customWidth="1"/>
    <col min="33" max="33" width="5.140625" style="140" customWidth="1"/>
    <col min="34" max="34" width="4.42578125" style="140" customWidth="1"/>
    <col min="35" max="35" width="6.140625" style="140" bestFit="1" customWidth="1"/>
    <col min="36" max="37" width="5.140625" style="140" customWidth="1"/>
    <col min="38" max="38" width="6.140625" style="140" bestFit="1" customWidth="1"/>
    <col min="39" max="39" width="6" style="140" customWidth="1"/>
    <col min="40" max="40" width="5.140625" style="140" customWidth="1"/>
    <col min="41" max="41" width="6.28515625" style="140" bestFit="1" customWidth="1"/>
    <col min="42" max="42" width="6.28515625" style="140" customWidth="1"/>
    <col min="43" max="43" width="8.140625" style="140" customWidth="1"/>
    <col min="44" max="44" width="24.28515625" style="140" customWidth="1"/>
    <col min="45" max="16384" width="9.140625" style="140"/>
  </cols>
  <sheetData>
    <row r="1" spans="1:44" x14ac:dyDescent="0.25">
      <c r="AF1" s="1042" t="s">
        <v>405</v>
      </c>
      <c r="AG1" s="1042"/>
      <c r="AH1" s="1042"/>
      <c r="AI1" s="1042"/>
      <c r="AJ1" s="1042"/>
      <c r="AK1" s="1042"/>
      <c r="AL1" s="1042"/>
      <c r="AM1" s="1042"/>
      <c r="AN1" s="1042"/>
    </row>
    <row r="2" spans="1:44" s="117" customFormat="1" ht="15.75" customHeight="1" x14ac:dyDescent="0.25">
      <c r="A2" s="1033" t="s">
        <v>426</v>
      </c>
      <c r="B2" s="1033"/>
      <c r="C2" s="1033"/>
      <c r="D2" s="1033"/>
      <c r="E2" s="1033"/>
      <c r="F2" s="1033"/>
      <c r="G2" s="1033"/>
      <c r="H2" s="1033"/>
      <c r="I2" s="1033"/>
      <c r="J2" s="1033"/>
      <c r="K2" s="1033"/>
      <c r="L2" s="1033"/>
      <c r="M2" s="1033"/>
      <c r="N2" s="1033"/>
      <c r="O2" s="1033"/>
      <c r="P2" s="1033"/>
      <c r="Q2" s="1033"/>
      <c r="R2" s="1033"/>
      <c r="S2" s="1033"/>
      <c r="T2" s="1033"/>
      <c r="U2" s="1033"/>
      <c r="V2" s="1033"/>
      <c r="W2" s="1033"/>
      <c r="X2" s="1033"/>
      <c r="Y2" s="1033"/>
      <c r="Z2" s="1033"/>
      <c r="AA2" s="1033"/>
      <c r="AB2" s="1033"/>
      <c r="AC2" s="1033"/>
      <c r="AD2" s="1033"/>
      <c r="AE2" s="1033"/>
      <c r="AF2" s="1033"/>
      <c r="AG2" s="1033"/>
      <c r="AH2" s="1033"/>
      <c r="AI2" s="1033"/>
      <c r="AJ2" s="1033"/>
      <c r="AK2" s="1033"/>
      <c r="AL2" s="1033"/>
      <c r="AM2" s="1033"/>
      <c r="AN2" s="1033"/>
      <c r="AO2" s="1033"/>
      <c r="AP2" s="124"/>
      <c r="AQ2" s="124"/>
    </row>
    <row r="3" spans="1:44" s="117" customFormat="1" ht="15.75" customHeight="1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</row>
    <row r="4" spans="1:44" s="35" customFormat="1" ht="13.5" thickBot="1" x14ac:dyDescent="0.25">
      <c r="A4" s="39"/>
    </row>
    <row r="5" spans="1:44" s="35" customFormat="1" ht="12.75" customHeight="1" thickBot="1" x14ac:dyDescent="0.25">
      <c r="A5" s="1043" t="s">
        <v>302</v>
      </c>
      <c r="B5" s="1045" t="s">
        <v>407</v>
      </c>
      <c r="C5" s="1045" t="s">
        <v>234</v>
      </c>
      <c r="D5" s="1034" t="s">
        <v>354</v>
      </c>
      <c r="E5" s="1047" t="s">
        <v>408</v>
      </c>
      <c r="F5" s="1048"/>
      <c r="G5" s="1048"/>
      <c r="H5" s="1036" t="s">
        <v>219</v>
      </c>
      <c r="I5" s="1037"/>
      <c r="J5" s="1037"/>
      <c r="K5" s="1037"/>
      <c r="L5" s="1037"/>
      <c r="M5" s="1037"/>
      <c r="N5" s="1037"/>
      <c r="O5" s="1037"/>
      <c r="P5" s="1037"/>
      <c r="Q5" s="1037"/>
      <c r="R5" s="1037"/>
      <c r="S5" s="1037"/>
      <c r="T5" s="1037"/>
      <c r="U5" s="1037"/>
      <c r="V5" s="1037"/>
      <c r="W5" s="1037"/>
      <c r="X5" s="1037"/>
      <c r="Y5" s="1037"/>
      <c r="Z5" s="1037"/>
      <c r="AA5" s="1037"/>
      <c r="AB5" s="1037"/>
      <c r="AC5" s="1037"/>
      <c r="AD5" s="1037"/>
      <c r="AE5" s="1037"/>
      <c r="AF5" s="1037"/>
      <c r="AG5" s="1037"/>
      <c r="AH5" s="1037"/>
      <c r="AI5" s="1037"/>
      <c r="AJ5" s="1037"/>
      <c r="AK5" s="1037"/>
      <c r="AL5" s="1037"/>
      <c r="AM5" s="1037"/>
      <c r="AN5" s="1037"/>
      <c r="AO5" s="1037"/>
      <c r="AP5" s="1037"/>
      <c r="AQ5" s="1038"/>
      <c r="AR5" s="1039" t="s">
        <v>406</v>
      </c>
    </row>
    <row r="6" spans="1:44" s="35" customFormat="1" ht="66.75" customHeight="1" x14ac:dyDescent="0.2">
      <c r="A6" s="1044"/>
      <c r="B6" s="1046"/>
      <c r="C6" s="1046"/>
      <c r="D6" s="1035"/>
      <c r="E6" s="1049"/>
      <c r="F6" s="1050"/>
      <c r="G6" s="1050"/>
      <c r="H6" s="869" t="s">
        <v>319</v>
      </c>
      <c r="I6" s="869"/>
      <c r="J6" s="869"/>
      <c r="K6" s="869" t="s">
        <v>320</v>
      </c>
      <c r="L6" s="869"/>
      <c r="M6" s="869"/>
      <c r="N6" s="869" t="s">
        <v>324</v>
      </c>
      <c r="O6" s="869"/>
      <c r="P6" s="869"/>
      <c r="Q6" s="869" t="s">
        <v>326</v>
      </c>
      <c r="R6" s="869"/>
      <c r="S6" s="869"/>
      <c r="T6" s="869" t="s">
        <v>327</v>
      </c>
      <c r="U6" s="869"/>
      <c r="V6" s="869"/>
      <c r="W6" s="869" t="s">
        <v>328</v>
      </c>
      <c r="X6" s="869"/>
      <c r="Y6" s="869"/>
      <c r="Z6" s="869" t="s">
        <v>330</v>
      </c>
      <c r="AA6" s="869"/>
      <c r="AB6" s="869"/>
      <c r="AC6" s="869" t="s">
        <v>331</v>
      </c>
      <c r="AD6" s="869"/>
      <c r="AE6" s="869"/>
      <c r="AF6" s="869" t="s">
        <v>332</v>
      </c>
      <c r="AG6" s="869"/>
      <c r="AH6" s="869"/>
      <c r="AI6" s="869" t="s">
        <v>334</v>
      </c>
      <c r="AJ6" s="869"/>
      <c r="AK6" s="869"/>
      <c r="AL6" s="869" t="s">
        <v>335</v>
      </c>
      <c r="AM6" s="869"/>
      <c r="AN6" s="869"/>
      <c r="AO6" s="869" t="s">
        <v>336</v>
      </c>
      <c r="AP6" s="869"/>
      <c r="AQ6" s="1030"/>
      <c r="AR6" s="1040"/>
    </row>
    <row r="7" spans="1:44" s="103" customFormat="1" ht="26.25" thickBot="1" x14ac:dyDescent="0.25">
      <c r="A7" s="101"/>
      <c r="B7" s="102"/>
      <c r="C7" s="102"/>
      <c r="D7" s="102"/>
      <c r="E7" s="100" t="s">
        <v>322</v>
      </c>
      <c r="F7" s="100" t="s">
        <v>323</v>
      </c>
      <c r="G7" s="100" t="s">
        <v>321</v>
      </c>
      <c r="H7" s="100" t="s">
        <v>322</v>
      </c>
      <c r="I7" s="100" t="s">
        <v>323</v>
      </c>
      <c r="J7" s="100" t="s">
        <v>321</v>
      </c>
      <c r="K7" s="100" t="s">
        <v>322</v>
      </c>
      <c r="L7" s="100" t="s">
        <v>323</v>
      </c>
      <c r="M7" s="100" t="s">
        <v>321</v>
      </c>
      <c r="N7" s="100" t="s">
        <v>322</v>
      </c>
      <c r="O7" s="100" t="s">
        <v>323</v>
      </c>
      <c r="P7" s="100" t="s">
        <v>321</v>
      </c>
      <c r="Q7" s="100" t="s">
        <v>322</v>
      </c>
      <c r="R7" s="100" t="s">
        <v>323</v>
      </c>
      <c r="S7" s="100" t="s">
        <v>321</v>
      </c>
      <c r="T7" s="100" t="s">
        <v>322</v>
      </c>
      <c r="U7" s="100" t="s">
        <v>323</v>
      </c>
      <c r="V7" s="100" t="s">
        <v>321</v>
      </c>
      <c r="W7" s="100" t="s">
        <v>322</v>
      </c>
      <c r="X7" s="100" t="s">
        <v>323</v>
      </c>
      <c r="Y7" s="100" t="s">
        <v>321</v>
      </c>
      <c r="Z7" s="100" t="s">
        <v>322</v>
      </c>
      <c r="AA7" s="100" t="s">
        <v>323</v>
      </c>
      <c r="AB7" s="100" t="s">
        <v>321</v>
      </c>
      <c r="AC7" s="100" t="s">
        <v>322</v>
      </c>
      <c r="AD7" s="100" t="s">
        <v>323</v>
      </c>
      <c r="AE7" s="100" t="s">
        <v>321</v>
      </c>
      <c r="AF7" s="100" t="s">
        <v>322</v>
      </c>
      <c r="AG7" s="100" t="s">
        <v>323</v>
      </c>
      <c r="AH7" s="100" t="s">
        <v>321</v>
      </c>
      <c r="AI7" s="100" t="s">
        <v>322</v>
      </c>
      <c r="AJ7" s="100" t="s">
        <v>323</v>
      </c>
      <c r="AK7" s="100" t="s">
        <v>321</v>
      </c>
      <c r="AL7" s="100" t="s">
        <v>322</v>
      </c>
      <c r="AM7" s="100" t="s">
        <v>323</v>
      </c>
      <c r="AN7" s="100" t="s">
        <v>321</v>
      </c>
      <c r="AO7" s="100" t="s">
        <v>322</v>
      </c>
      <c r="AP7" s="100" t="s">
        <v>323</v>
      </c>
      <c r="AQ7" s="123" t="s">
        <v>321</v>
      </c>
      <c r="AR7" s="1041"/>
    </row>
    <row r="8" spans="1:44" s="35" customFormat="1" ht="12.75" customHeight="1" thickBot="1" x14ac:dyDescent="0.25">
      <c r="A8" s="1031" t="s">
        <v>273</v>
      </c>
      <c r="B8" s="1032"/>
      <c r="C8" s="1032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032"/>
      <c r="R8" s="1032"/>
      <c r="S8" s="1032"/>
      <c r="T8" s="1032"/>
      <c r="U8" s="1032"/>
      <c r="V8" s="1032"/>
      <c r="W8" s="1032"/>
      <c r="X8" s="1032"/>
      <c r="Y8" s="1032"/>
      <c r="Z8" s="1032"/>
      <c r="AA8" s="1032"/>
      <c r="AB8" s="1032"/>
      <c r="AC8" s="1032"/>
      <c r="AD8" s="1032"/>
      <c r="AE8" s="1032"/>
      <c r="AF8" s="1032"/>
      <c r="AG8" s="1032"/>
      <c r="AH8" s="1032"/>
      <c r="AI8" s="1032"/>
      <c r="AJ8" s="1032"/>
      <c r="AK8" s="1032"/>
      <c r="AL8" s="1032"/>
      <c r="AM8" s="1032"/>
      <c r="AN8" s="1032"/>
      <c r="AO8" s="1032"/>
      <c r="AP8" s="1032"/>
      <c r="AQ8" s="1032"/>
      <c r="AR8" s="762"/>
    </row>
    <row r="9" spans="1:44" s="35" customFormat="1" ht="12.75" customHeight="1" thickBot="1" x14ac:dyDescent="0.25">
      <c r="A9" s="1031"/>
      <c r="B9" s="1032"/>
      <c r="C9" s="1032"/>
      <c r="D9" s="1032"/>
      <c r="E9" s="1032"/>
      <c r="F9" s="1032"/>
      <c r="G9" s="1032"/>
      <c r="H9" s="1032"/>
      <c r="I9" s="1032"/>
      <c r="J9" s="1032"/>
      <c r="K9" s="1032"/>
      <c r="L9" s="1032"/>
      <c r="M9" s="1032"/>
      <c r="N9" s="1032"/>
      <c r="O9" s="1032"/>
      <c r="P9" s="1032"/>
      <c r="Q9" s="1032"/>
      <c r="R9" s="1032"/>
      <c r="S9" s="1032"/>
      <c r="T9" s="1032"/>
      <c r="U9" s="1032"/>
      <c r="V9" s="1032"/>
      <c r="W9" s="1032"/>
      <c r="X9" s="1032"/>
      <c r="Y9" s="1032"/>
      <c r="Z9" s="1032"/>
      <c r="AA9" s="1032"/>
      <c r="AB9" s="1032"/>
      <c r="AC9" s="1032"/>
      <c r="AD9" s="1032"/>
      <c r="AE9" s="1032"/>
      <c r="AF9" s="1032"/>
      <c r="AG9" s="1032"/>
      <c r="AH9" s="1032"/>
      <c r="AI9" s="1032"/>
      <c r="AJ9" s="1032"/>
      <c r="AK9" s="1032"/>
      <c r="AL9" s="1032"/>
      <c r="AM9" s="1032"/>
      <c r="AN9" s="1032"/>
      <c r="AO9" s="1032"/>
      <c r="AP9" s="1032"/>
      <c r="AQ9" s="1032"/>
      <c r="AR9" s="762"/>
    </row>
    <row r="10" spans="1:44" s="35" customFormat="1" ht="51" x14ac:dyDescent="0.2">
      <c r="A10" s="126">
        <v>1</v>
      </c>
      <c r="B10" s="127" t="s">
        <v>274</v>
      </c>
      <c r="C10" s="128">
        <v>4533</v>
      </c>
      <c r="D10" s="581"/>
      <c r="E10" s="581">
        <f>SUM(H10,K10,N10,Q10,T10,W10,Z10,AC10,AF10,AI10,AL10,AO10)</f>
        <v>4550</v>
      </c>
      <c r="F10" s="129">
        <f>SUM(I10,L10,O10,R10,U10,X10,AA10,AD10,AG10,AJ10,AM10,AP10)</f>
        <v>0</v>
      </c>
      <c r="G10" s="493">
        <f>SUM(F10/E10*100)</f>
        <v>0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>
        <v>4550</v>
      </c>
      <c r="AP10" s="129"/>
      <c r="AQ10" s="763">
        <f>SUM(AP10/AO10*100)</f>
        <v>0</v>
      </c>
      <c r="AR10" s="762"/>
    </row>
    <row r="11" spans="1:44" s="35" customFormat="1" ht="63.75" x14ac:dyDescent="0.2">
      <c r="A11" s="104">
        <v>2</v>
      </c>
      <c r="B11" s="36" t="s">
        <v>275</v>
      </c>
      <c r="C11" s="38">
        <v>50</v>
      </c>
      <c r="D11" s="582"/>
      <c r="E11" s="581">
        <f t="shared" ref="E11:E17" si="0">SUM(H11,K11,N11,Q11,T11,W11,Z11,AC11,AF11,AI11,AL11,AO11)</f>
        <v>50</v>
      </c>
      <c r="F11" s="129">
        <f t="shared" ref="F11:F17" si="1">SUM(I11,L11,O11,R11,U11,X11,AA11,AD11,AG11,AJ11,AM11,AP11)</f>
        <v>32</v>
      </c>
      <c r="G11" s="493">
        <f t="shared" ref="G11:G19" si="2">SUM(F11/E11*100)</f>
        <v>64</v>
      </c>
      <c r="H11" s="38">
        <v>9</v>
      </c>
      <c r="I11" s="38">
        <v>9</v>
      </c>
      <c r="J11" s="38">
        <f>SUM(I11/H11*100)</f>
        <v>100</v>
      </c>
      <c r="K11" s="38">
        <v>9</v>
      </c>
      <c r="L11" s="38">
        <v>11</v>
      </c>
      <c r="M11" s="38">
        <f>SUM(L11/K11*100)</f>
        <v>122.22222222222223</v>
      </c>
      <c r="N11" s="582">
        <v>6</v>
      </c>
      <c r="O11" s="582">
        <v>6</v>
      </c>
      <c r="P11" s="38">
        <f>SUM(O11/N11*100)</f>
        <v>100</v>
      </c>
      <c r="Q11" s="38">
        <v>2</v>
      </c>
      <c r="R11" s="38">
        <v>2</v>
      </c>
      <c r="S11" s="38">
        <f>SUM(R11/Q11*100)</f>
        <v>100</v>
      </c>
      <c r="T11" s="38">
        <v>2</v>
      </c>
      <c r="U11" s="38">
        <v>2</v>
      </c>
      <c r="V11" s="38">
        <f>SUM(U11/T11*100)</f>
        <v>100</v>
      </c>
      <c r="W11" s="38">
        <v>4</v>
      </c>
      <c r="X11" s="38">
        <v>0</v>
      </c>
      <c r="Y11" s="38">
        <f>SUM(X11/W11*100)</f>
        <v>0</v>
      </c>
      <c r="Z11" s="38">
        <v>1</v>
      </c>
      <c r="AA11" s="38">
        <v>1</v>
      </c>
      <c r="AB11" s="38">
        <f>SUM(AA11/Z11*100)</f>
        <v>100</v>
      </c>
      <c r="AC11" s="38">
        <v>3</v>
      </c>
      <c r="AD11" s="38">
        <v>1</v>
      </c>
      <c r="AE11" s="38">
        <f>SUM(AD11/AC11*100)</f>
        <v>33.333333333333329</v>
      </c>
      <c r="AF11" s="38">
        <v>5</v>
      </c>
      <c r="AG11" s="38"/>
      <c r="AH11" s="38">
        <f>SUM(AG11/AF11*100)</f>
        <v>0</v>
      </c>
      <c r="AI11" s="38">
        <v>4</v>
      </c>
      <c r="AJ11" s="38"/>
      <c r="AK11" s="38">
        <f>SUM(AJ11/AI11*100)</f>
        <v>0</v>
      </c>
      <c r="AL11" s="38">
        <v>5</v>
      </c>
      <c r="AM11" s="38"/>
      <c r="AN11" s="38">
        <f>SUM(AM11/AL11*100)</f>
        <v>0</v>
      </c>
      <c r="AO11" s="38"/>
      <c r="AP11" s="38"/>
      <c r="AQ11" s="763" t="e">
        <f>SUM(AP11/AO11*100)</f>
        <v>#DIV/0!</v>
      </c>
      <c r="AR11" s="762"/>
    </row>
    <row r="12" spans="1:44" s="35" customFormat="1" ht="89.25" x14ac:dyDescent="0.2">
      <c r="A12" s="104">
        <v>3</v>
      </c>
      <c r="B12" s="127" t="s">
        <v>414</v>
      </c>
      <c r="C12" s="129">
        <v>20</v>
      </c>
      <c r="D12" s="129"/>
      <c r="E12" s="129">
        <f t="shared" si="0"/>
        <v>20</v>
      </c>
      <c r="F12" s="129">
        <f t="shared" si="1"/>
        <v>0</v>
      </c>
      <c r="G12" s="493">
        <f t="shared" si="2"/>
        <v>0</v>
      </c>
      <c r="H12" s="129"/>
      <c r="I12" s="129"/>
      <c r="J12" s="129"/>
      <c r="K12" s="129"/>
      <c r="L12" s="129"/>
      <c r="M12" s="129"/>
      <c r="N12" s="129"/>
      <c r="O12" s="129"/>
      <c r="P12" s="38"/>
      <c r="Q12" s="129"/>
      <c r="R12" s="129"/>
      <c r="S12" s="38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38" t="e">
        <f>SUM(AM12/AL12*100)</f>
        <v>#DIV/0!</v>
      </c>
      <c r="AO12" s="129">
        <v>20</v>
      </c>
      <c r="AP12" s="129"/>
      <c r="AQ12" s="763">
        <f t="shared" ref="AQ12:AQ16" si="3">SUM(AP12/AO12*100)</f>
        <v>0</v>
      </c>
      <c r="AR12" s="762"/>
    </row>
    <row r="13" spans="1:44" s="35" customFormat="1" ht="75.75" customHeight="1" x14ac:dyDescent="0.2">
      <c r="A13" s="104">
        <v>4</v>
      </c>
      <c r="B13" s="36" t="s">
        <v>415</v>
      </c>
      <c r="C13" s="38">
        <v>104</v>
      </c>
      <c r="D13" s="38"/>
      <c r="E13" s="129">
        <f t="shared" si="0"/>
        <v>97</v>
      </c>
      <c r="F13" s="838">
        <f t="shared" si="1"/>
        <v>132</v>
      </c>
      <c r="G13" s="539">
        <f t="shared" si="2"/>
        <v>136.08247422680412</v>
      </c>
      <c r="H13" s="540"/>
      <c r="I13" s="540"/>
      <c r="J13" s="540"/>
      <c r="K13" s="540"/>
      <c r="L13" s="540"/>
      <c r="M13" s="540"/>
      <c r="N13" s="540"/>
      <c r="O13" s="540"/>
      <c r="P13" s="540"/>
      <c r="Q13" s="38">
        <v>97</v>
      </c>
      <c r="R13" s="38">
        <v>97</v>
      </c>
      <c r="S13" s="38">
        <f t="shared" ref="S13" si="4">SUM(R13/Q13*100)</f>
        <v>100</v>
      </c>
      <c r="T13" s="38"/>
      <c r="U13" s="38"/>
      <c r="V13" s="38"/>
      <c r="W13" s="38"/>
      <c r="X13" s="38"/>
      <c r="Y13" s="38"/>
      <c r="Z13" s="824">
        <v>0</v>
      </c>
      <c r="AA13" s="837">
        <v>35</v>
      </c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75"/>
      <c r="AP13" s="38">
        <v>0</v>
      </c>
      <c r="AQ13" s="763"/>
      <c r="AR13" s="839" t="s">
        <v>437</v>
      </c>
    </row>
    <row r="14" spans="1:44" s="35" customFormat="1" ht="63.75" x14ac:dyDescent="0.2">
      <c r="A14" s="104">
        <v>5</v>
      </c>
      <c r="B14" s="36" t="s">
        <v>298</v>
      </c>
      <c r="C14" s="369">
        <v>2461</v>
      </c>
      <c r="D14" s="369"/>
      <c r="E14" s="129">
        <f t="shared" si="0"/>
        <v>2670</v>
      </c>
      <c r="F14" s="129">
        <f t="shared" si="1"/>
        <v>0</v>
      </c>
      <c r="G14" s="493">
        <f t="shared" si="2"/>
        <v>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69">
        <v>2670</v>
      </c>
      <c r="AP14" s="369"/>
      <c r="AQ14" s="763">
        <f t="shared" si="3"/>
        <v>0</v>
      </c>
      <c r="AR14" s="762"/>
    </row>
    <row r="15" spans="1:44" s="35" customFormat="1" ht="38.25" x14ac:dyDescent="0.2">
      <c r="A15" s="104">
        <v>6</v>
      </c>
      <c r="B15" s="127" t="s">
        <v>291</v>
      </c>
      <c r="C15" s="129">
        <v>1400</v>
      </c>
      <c r="D15" s="129"/>
      <c r="E15" s="129">
        <f t="shared" si="0"/>
        <v>1500</v>
      </c>
      <c r="F15" s="129">
        <f t="shared" si="1"/>
        <v>1200</v>
      </c>
      <c r="G15" s="493">
        <f t="shared" si="2"/>
        <v>80</v>
      </c>
      <c r="H15" s="129">
        <v>2</v>
      </c>
      <c r="I15" s="129">
        <v>2</v>
      </c>
      <c r="J15" s="38">
        <f>SUM(I15/H15*100)</f>
        <v>100</v>
      </c>
      <c r="K15" s="129">
        <v>200</v>
      </c>
      <c r="L15" s="129">
        <v>200</v>
      </c>
      <c r="M15" s="38">
        <f>SUM(L15/K15*100)</f>
        <v>100</v>
      </c>
      <c r="N15" s="129"/>
      <c r="O15" s="129"/>
      <c r="P15" s="38"/>
      <c r="Q15" s="129">
        <v>2</v>
      </c>
      <c r="R15" s="129">
        <v>2</v>
      </c>
      <c r="S15" s="38">
        <f>SUM(R15/Q15*100)</f>
        <v>100</v>
      </c>
      <c r="T15" s="129">
        <v>500</v>
      </c>
      <c r="U15" s="129">
        <v>500</v>
      </c>
      <c r="V15" s="38">
        <f>SUM(U15/T15*100)</f>
        <v>100</v>
      </c>
      <c r="W15" s="129">
        <v>296</v>
      </c>
      <c r="X15" s="129">
        <v>296</v>
      </c>
      <c r="Y15" s="38">
        <f>SUM(X15/W15*100)</f>
        <v>100</v>
      </c>
      <c r="Z15" s="129">
        <v>200</v>
      </c>
      <c r="AA15" s="129">
        <v>200</v>
      </c>
      <c r="AB15" s="38">
        <f>SUM(AA15/Z15*100)</f>
        <v>100</v>
      </c>
      <c r="AC15" s="129"/>
      <c r="AD15" s="129"/>
      <c r="AE15" s="129"/>
      <c r="AF15" s="129"/>
      <c r="AG15" s="129"/>
      <c r="AH15" s="129"/>
      <c r="AI15" s="129">
        <v>100</v>
      </c>
      <c r="AJ15" s="129"/>
      <c r="AK15" s="38">
        <f>SUM(AJ15/AI15*100)</f>
        <v>0</v>
      </c>
      <c r="AL15" s="129">
        <v>100</v>
      </c>
      <c r="AM15" s="129"/>
      <c r="AN15" s="38">
        <f>SUM(AM15/AL15*100)</f>
        <v>0</v>
      </c>
      <c r="AO15" s="129">
        <v>100</v>
      </c>
      <c r="AP15" s="129"/>
      <c r="AQ15" s="763">
        <f t="shared" si="3"/>
        <v>0</v>
      </c>
      <c r="AR15" s="762"/>
    </row>
    <row r="16" spans="1:44" s="35" customFormat="1" ht="51" x14ac:dyDescent="0.2">
      <c r="A16" s="104">
        <v>7</v>
      </c>
      <c r="B16" s="36" t="s">
        <v>292</v>
      </c>
      <c r="C16" s="369">
        <v>13</v>
      </c>
      <c r="D16" s="547"/>
      <c r="E16" s="581">
        <f t="shared" si="0"/>
        <v>27</v>
      </c>
      <c r="F16" s="129">
        <f t="shared" si="1"/>
        <v>0</v>
      </c>
      <c r="G16" s="493">
        <f t="shared" si="2"/>
        <v>0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582">
        <v>13</v>
      </c>
      <c r="AG16" s="38"/>
      <c r="AH16" s="38">
        <f>SUM(AG16/AF16*100)</f>
        <v>0</v>
      </c>
      <c r="AI16" s="369"/>
      <c r="AJ16" s="369"/>
      <c r="AK16" s="369"/>
      <c r="AL16" s="369"/>
      <c r="AM16" s="369"/>
      <c r="AN16" s="369"/>
      <c r="AO16" s="825">
        <v>14</v>
      </c>
      <c r="AP16" s="38"/>
      <c r="AQ16" s="763">
        <f t="shared" si="3"/>
        <v>0</v>
      </c>
      <c r="AR16" s="762"/>
    </row>
    <row r="17" spans="1:44" s="35" customFormat="1" ht="3" customHeight="1" x14ac:dyDescent="0.2">
      <c r="A17" s="104">
        <v>8</v>
      </c>
      <c r="B17" s="36" t="s">
        <v>293</v>
      </c>
      <c r="C17" s="38"/>
      <c r="D17" s="582"/>
      <c r="E17" s="581">
        <f t="shared" si="0"/>
        <v>0</v>
      </c>
      <c r="F17" s="129">
        <f t="shared" si="1"/>
        <v>0</v>
      </c>
      <c r="G17" s="493" t="e">
        <f t="shared" si="2"/>
        <v>#DIV/0!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>
        <v>0</v>
      </c>
      <c r="AP17" s="38"/>
      <c r="AQ17" s="763"/>
      <c r="AR17" s="762"/>
    </row>
    <row r="18" spans="1:44" s="35" customFormat="1" ht="68.25" customHeight="1" x14ac:dyDescent="0.2">
      <c r="A18" s="126">
        <v>8</v>
      </c>
      <c r="B18" s="130" t="s">
        <v>294</v>
      </c>
      <c r="C18" s="125">
        <v>100</v>
      </c>
      <c r="D18" s="125"/>
      <c r="E18" s="129">
        <f t="shared" ref="E18:F19" si="5">SUM(H18,K18,N18,Q18,T18,W18,Z18,AC18,AF18,AI18,AL18,AO18)</f>
        <v>100</v>
      </c>
      <c r="F18" s="129">
        <f t="shared" si="5"/>
        <v>0</v>
      </c>
      <c r="G18" s="493">
        <f t="shared" si="2"/>
        <v>0</v>
      </c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>
        <v>100</v>
      </c>
      <c r="AP18" s="129"/>
      <c r="AQ18" s="763">
        <f t="shared" ref="AQ18:AQ19" si="6">SUM(AP18/AO18*100)</f>
        <v>0</v>
      </c>
      <c r="AR18" s="762"/>
    </row>
    <row r="19" spans="1:44" s="35" customFormat="1" ht="51.75" thickBot="1" x14ac:dyDescent="0.25">
      <c r="A19" s="104">
        <v>9</v>
      </c>
      <c r="B19" s="99" t="s">
        <v>295</v>
      </c>
      <c r="C19" s="105">
        <v>10</v>
      </c>
      <c r="D19" s="105"/>
      <c r="E19" s="129">
        <f t="shared" si="5"/>
        <v>10</v>
      </c>
      <c r="F19" s="129">
        <f t="shared" si="5"/>
        <v>0</v>
      </c>
      <c r="G19" s="493">
        <f t="shared" si="2"/>
        <v>0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>
        <v>10</v>
      </c>
      <c r="AP19" s="38"/>
      <c r="AQ19" s="763">
        <f t="shared" si="6"/>
        <v>0</v>
      </c>
      <c r="AR19" s="762"/>
    </row>
    <row r="20" spans="1:44" s="35" customFormat="1" ht="12.75" customHeight="1" thickBot="1" x14ac:dyDescent="0.25">
      <c r="A20" s="1031" t="s">
        <v>244</v>
      </c>
      <c r="B20" s="1032"/>
      <c r="C20" s="1032"/>
      <c r="D20" s="1032"/>
      <c r="E20" s="1032"/>
      <c r="F20" s="1032"/>
      <c r="G20" s="1032"/>
      <c r="H20" s="1032"/>
      <c r="I20" s="1032"/>
      <c r="J20" s="1032"/>
      <c r="K20" s="1032"/>
      <c r="L20" s="1032"/>
      <c r="M20" s="1032"/>
      <c r="N20" s="1032"/>
      <c r="O20" s="1032"/>
      <c r="P20" s="1032"/>
      <c r="Q20" s="1032"/>
      <c r="R20" s="1032"/>
      <c r="S20" s="1032"/>
      <c r="T20" s="1032"/>
      <c r="U20" s="1032"/>
      <c r="V20" s="1032"/>
      <c r="W20" s="1032"/>
      <c r="X20" s="1032"/>
      <c r="Y20" s="1032"/>
      <c r="Z20" s="1032"/>
      <c r="AA20" s="1032"/>
      <c r="AB20" s="1032"/>
      <c r="AC20" s="1032"/>
      <c r="AD20" s="1032"/>
      <c r="AE20" s="1032"/>
      <c r="AF20" s="1032"/>
      <c r="AG20" s="1032"/>
      <c r="AH20" s="1032"/>
      <c r="AI20" s="1032"/>
      <c r="AJ20" s="1032"/>
      <c r="AK20" s="1032"/>
      <c r="AL20" s="1032"/>
      <c r="AM20" s="1032"/>
      <c r="AN20" s="1032"/>
      <c r="AO20" s="1032"/>
      <c r="AP20" s="1032"/>
      <c r="AQ20" s="1032"/>
      <c r="AR20" s="762"/>
    </row>
    <row r="21" spans="1:44" s="35" customFormat="1" ht="12.75" customHeight="1" thickBot="1" x14ac:dyDescent="0.25">
      <c r="A21" s="1031"/>
      <c r="B21" s="1032"/>
      <c r="C21" s="1032"/>
      <c r="D21" s="1032"/>
      <c r="E21" s="1032"/>
      <c r="F21" s="1032"/>
      <c r="G21" s="1032"/>
      <c r="H21" s="1032"/>
      <c r="I21" s="1032"/>
      <c r="J21" s="1032"/>
      <c r="K21" s="1032"/>
      <c r="L21" s="1032"/>
      <c r="M21" s="1032"/>
      <c r="N21" s="1032"/>
      <c r="O21" s="1032"/>
      <c r="P21" s="1032"/>
      <c r="Q21" s="1032"/>
      <c r="R21" s="1032"/>
      <c r="S21" s="1032"/>
      <c r="T21" s="1032"/>
      <c r="U21" s="1032"/>
      <c r="V21" s="1032"/>
      <c r="W21" s="1032"/>
      <c r="X21" s="1032"/>
      <c r="Y21" s="1032"/>
      <c r="Z21" s="1032"/>
      <c r="AA21" s="1032"/>
      <c r="AB21" s="1032"/>
      <c r="AC21" s="1032"/>
      <c r="AD21" s="1032"/>
      <c r="AE21" s="1032"/>
      <c r="AF21" s="1032"/>
      <c r="AG21" s="1032"/>
      <c r="AH21" s="1032"/>
      <c r="AI21" s="1032"/>
      <c r="AJ21" s="1032"/>
      <c r="AK21" s="1032"/>
      <c r="AL21" s="1032"/>
      <c r="AM21" s="1032"/>
      <c r="AN21" s="1032"/>
      <c r="AO21" s="1032"/>
      <c r="AP21" s="1032"/>
      <c r="AQ21" s="1032"/>
      <c r="AR21" s="762"/>
    </row>
    <row r="22" spans="1:44" s="35" customFormat="1" ht="63.75" x14ac:dyDescent="0.2">
      <c r="A22" s="126">
        <v>1</v>
      </c>
      <c r="B22" s="127" t="s">
        <v>296</v>
      </c>
      <c r="C22" s="128">
        <v>2</v>
      </c>
      <c r="D22" s="129"/>
      <c r="E22" s="129">
        <f t="shared" ref="E22:E24" si="7">SUM(H22,K22,N22,Q22,T22,W22,Z22,AC22,AF22,AI22,AL22,AO22)</f>
        <v>3</v>
      </c>
      <c r="F22" s="129">
        <f t="shared" ref="F22:F24" si="8">SUM(I22,L22,O22,R22,U22,X22,AA22,AD22,AG22,AJ22,AM22,AP22)</f>
        <v>0</v>
      </c>
      <c r="G22" s="493">
        <f t="shared" ref="G22:G25" si="9">SUM(F22/E22*100)</f>
        <v>0</v>
      </c>
      <c r="H22" s="129"/>
      <c r="I22" s="129"/>
      <c r="J22" s="129"/>
      <c r="K22" s="129"/>
      <c r="L22" s="129"/>
      <c r="M22" s="38" t="e">
        <f t="shared" ref="M22" si="10">SUM(L22/K22*100)</f>
        <v>#DIV/0!</v>
      </c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 t="e">
        <f>SUM(AM22/AL22*100)</f>
        <v>#DIV/0!</v>
      </c>
      <c r="AO22" s="129">
        <v>3</v>
      </c>
      <c r="AP22" s="129"/>
      <c r="AQ22" s="763">
        <f t="shared" ref="AQ22" si="11">SUM(AP22/AO22*100)</f>
        <v>0</v>
      </c>
      <c r="AR22" s="762"/>
    </row>
    <row r="23" spans="1:44" s="35" customFormat="1" ht="51" x14ac:dyDescent="0.2">
      <c r="A23" s="104">
        <v>2</v>
      </c>
      <c r="B23" s="36" t="s">
        <v>340</v>
      </c>
      <c r="C23" s="37">
        <v>73</v>
      </c>
      <c r="D23" s="38"/>
      <c r="E23" s="129">
        <f t="shared" si="7"/>
        <v>74</v>
      </c>
      <c r="F23" s="129">
        <f t="shared" si="8"/>
        <v>0</v>
      </c>
      <c r="G23" s="493">
        <f t="shared" si="9"/>
        <v>0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129" t="e">
        <f>SUM(AM23/AL23*100)</f>
        <v>#DIV/0!</v>
      </c>
      <c r="AO23" s="38">
        <v>74</v>
      </c>
      <c r="AP23" s="38"/>
      <c r="AQ23" s="763">
        <f t="shared" ref="AQ23:AQ24" si="12">SUM(AP23/AO23*100)</f>
        <v>0</v>
      </c>
      <c r="AR23" s="762"/>
    </row>
    <row r="24" spans="1:44" s="35" customFormat="1" ht="51" x14ac:dyDescent="0.2">
      <c r="A24" s="104">
        <v>3</v>
      </c>
      <c r="B24" s="36" t="s">
        <v>341</v>
      </c>
      <c r="C24" s="128">
        <v>33</v>
      </c>
      <c r="D24" s="129"/>
      <c r="E24" s="371">
        <f t="shared" si="7"/>
        <v>33.5</v>
      </c>
      <c r="F24" s="129">
        <f t="shared" si="8"/>
        <v>0</v>
      </c>
      <c r="G24" s="493">
        <f t="shared" si="9"/>
        <v>0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371">
        <v>33.5</v>
      </c>
      <c r="AP24" s="129"/>
      <c r="AQ24" s="763">
        <f t="shared" si="12"/>
        <v>0</v>
      </c>
      <c r="AR24" s="762"/>
    </row>
    <row r="25" spans="1:44" s="35" customFormat="1" ht="81.75" customHeight="1" x14ac:dyDescent="0.2">
      <c r="A25" s="126">
        <v>4</v>
      </c>
      <c r="B25" s="130" t="s">
        <v>342</v>
      </c>
      <c r="C25" s="125">
        <v>94</v>
      </c>
      <c r="D25" s="125"/>
      <c r="E25" s="371">
        <f t="shared" ref="E25:F25" si="13">SUM(H25,K25,N25,Q25,T25,W25,Z25,AC25,AF25,AI25,AL25,AO25)</f>
        <v>95</v>
      </c>
      <c r="F25" s="129">
        <f t="shared" si="13"/>
        <v>0</v>
      </c>
      <c r="G25" s="493">
        <f t="shared" si="9"/>
        <v>0</v>
      </c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5"/>
      <c r="AM25" s="125"/>
      <c r="AN25" s="125"/>
      <c r="AO25" s="496">
        <v>95</v>
      </c>
      <c r="AP25" s="497"/>
      <c r="AQ25" s="763">
        <f t="shared" ref="AQ25" si="14">SUM(AP25/AO25*100)</f>
        <v>0</v>
      </c>
      <c r="AR25" s="762"/>
    </row>
    <row r="26" spans="1:44" s="35" customFormat="1" x14ac:dyDescent="0.25">
      <c r="A26" s="13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</row>
    <row r="27" spans="1:44" ht="30" x14ac:dyDescent="0.25">
      <c r="B27" s="764" t="s">
        <v>409</v>
      </c>
      <c r="C27" s="140" t="s">
        <v>297</v>
      </c>
      <c r="K27" s="1029" t="s">
        <v>360</v>
      </c>
      <c r="L27" s="1029"/>
      <c r="M27" s="1029"/>
      <c r="N27" s="1029"/>
      <c r="O27" s="1029"/>
      <c r="P27" s="1029"/>
      <c r="Q27" s="1029"/>
      <c r="R27" s="1029"/>
    </row>
    <row r="28" spans="1:44" x14ac:dyDescent="0.25">
      <c r="K28" s="206"/>
      <c r="L28" s="206"/>
      <c r="M28" s="206"/>
      <c r="N28" s="206"/>
      <c r="O28" s="206"/>
      <c r="P28" s="206"/>
      <c r="Q28" s="206"/>
      <c r="R28" s="206"/>
    </row>
    <row r="29" spans="1:44" ht="45" x14ac:dyDescent="0.25">
      <c r="B29" s="764" t="s">
        <v>411</v>
      </c>
      <c r="C29" s="140" t="s">
        <v>297</v>
      </c>
      <c r="K29" s="1029" t="s">
        <v>352</v>
      </c>
      <c r="L29" s="1029"/>
      <c r="M29" s="1029"/>
      <c r="N29" s="1029"/>
      <c r="O29" s="1029"/>
      <c r="P29" s="1029"/>
      <c r="Q29" s="1029"/>
      <c r="R29" s="1029"/>
    </row>
    <row r="30" spans="1:44" x14ac:dyDescent="0.25">
      <c r="B30" s="140" t="s">
        <v>410</v>
      </c>
    </row>
  </sheetData>
  <mergeCells count="27">
    <mergeCell ref="AR5:AR7"/>
    <mergeCell ref="K29:R29"/>
    <mergeCell ref="AF1:AN1"/>
    <mergeCell ref="A9:AQ9"/>
    <mergeCell ref="AC6:AE6"/>
    <mergeCell ref="AF6:AH6"/>
    <mergeCell ref="AI6:AK6"/>
    <mergeCell ref="A20:AQ20"/>
    <mergeCell ref="A5:A6"/>
    <mergeCell ref="A21:AQ21"/>
    <mergeCell ref="K27:R27"/>
    <mergeCell ref="B5:B6"/>
    <mergeCell ref="C5:C6"/>
    <mergeCell ref="Z6:AB6"/>
    <mergeCell ref="E5:G6"/>
    <mergeCell ref="AL6:AN6"/>
    <mergeCell ref="AO6:AQ6"/>
    <mergeCell ref="A8:AQ8"/>
    <mergeCell ref="A2:AO2"/>
    <mergeCell ref="N6:P6"/>
    <mergeCell ref="Q6:S6"/>
    <mergeCell ref="T6:V6"/>
    <mergeCell ref="W6:Y6"/>
    <mergeCell ref="D5:D6"/>
    <mergeCell ref="H5:AQ5"/>
    <mergeCell ref="H6:J6"/>
    <mergeCell ref="K6:M6"/>
  </mergeCells>
  <phoneticPr fontId="38" type="noConversion"/>
  <pageMargins left="0.52" right="0.32" top="0.85" bottom="0.47" header="0" footer="0"/>
  <pageSetup paperSize="9" scale="44" fitToHeight="0" orientation="landscape" r:id="rId1"/>
  <headerFooter>
    <oddFooter>&amp;C&amp;"Times New Roman,обычный"&amp;8Страница  &amp;P из &amp;N</oddFooter>
  </headerFooter>
  <rowBreaks count="1" manualBreakCount="1">
    <brk id="30" max="4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view="pageBreakPreview" zoomScale="75" zoomScaleSheetLayoutView="75" workbookViewId="0">
      <selection activeCell="C13" sqref="C13"/>
    </sheetView>
  </sheetViews>
  <sheetFormatPr defaultRowHeight="18.75" x14ac:dyDescent="0.3"/>
  <cols>
    <col min="1" max="1" width="4" style="141" customWidth="1"/>
    <col min="2" max="2" width="55.7109375" style="122" customWidth="1"/>
    <col min="3" max="3" width="154" style="151" customWidth="1"/>
    <col min="4" max="246" width="9.140625" style="122"/>
    <col min="247" max="247" width="4" style="122" customWidth="1"/>
    <col min="248" max="248" width="69" style="122" customWidth="1"/>
    <col min="249" max="249" width="66.5703125" style="122" customWidth="1"/>
    <col min="250" max="16384" width="9.140625" style="122"/>
  </cols>
  <sheetData>
    <row r="1" spans="1:4" x14ac:dyDescent="0.3">
      <c r="C1" s="142" t="s">
        <v>227</v>
      </c>
    </row>
    <row r="2" spans="1:4" ht="19.5" customHeight="1" x14ac:dyDescent="0.3">
      <c r="C2" s="142"/>
    </row>
    <row r="3" spans="1:4" x14ac:dyDescent="0.3">
      <c r="B3" s="1052" t="s">
        <v>240</v>
      </c>
      <c r="C3" s="1052"/>
    </row>
    <row r="4" spans="1:4" ht="27" customHeight="1" x14ac:dyDescent="0.3">
      <c r="A4" s="143"/>
      <c r="B4" s="1062" t="s">
        <v>412</v>
      </c>
      <c r="C4" s="1062"/>
    </row>
    <row r="5" spans="1:4" ht="27" customHeight="1" x14ac:dyDescent="0.3">
      <c r="A5" s="144"/>
      <c r="B5" s="1063" t="s">
        <v>239</v>
      </c>
      <c r="C5" s="1063"/>
    </row>
    <row r="6" spans="1:4" ht="144" customHeight="1" x14ac:dyDescent="0.3">
      <c r="A6" s="776" t="s">
        <v>228</v>
      </c>
      <c r="B6" s="777" t="s">
        <v>416</v>
      </c>
      <c r="C6" s="501" t="s">
        <v>439</v>
      </c>
      <c r="D6" s="154"/>
    </row>
    <row r="7" spans="1:4" x14ac:dyDescent="0.3">
      <c r="A7" s="1057" t="s">
        <v>229</v>
      </c>
      <c r="B7" s="1054" t="s">
        <v>417</v>
      </c>
      <c r="C7" s="501"/>
      <c r="D7" s="154"/>
    </row>
    <row r="8" spans="1:4" x14ac:dyDescent="0.3">
      <c r="A8" s="1058"/>
      <c r="B8" s="1055"/>
      <c r="C8" s="534"/>
      <c r="D8" s="153"/>
    </row>
    <row r="9" spans="1:4" ht="18.75" customHeight="1" x14ac:dyDescent="0.3">
      <c r="A9" s="1059"/>
      <c r="B9" s="1056"/>
      <c r="C9" s="154"/>
      <c r="D9" s="154"/>
    </row>
    <row r="10" spans="1:4" ht="31.5" x14ac:dyDescent="0.3">
      <c r="A10" s="778" t="s">
        <v>308</v>
      </c>
      <c r="B10" s="779" t="s">
        <v>428</v>
      </c>
      <c r="C10" s="585" t="s">
        <v>430</v>
      </c>
      <c r="D10" s="147"/>
    </row>
    <row r="11" spans="1:4" ht="36" customHeight="1" x14ac:dyDescent="0.3">
      <c r="A11" s="778" t="s">
        <v>309</v>
      </c>
      <c r="B11" s="779" t="s">
        <v>427</v>
      </c>
      <c r="C11" s="815" t="s">
        <v>431</v>
      </c>
      <c r="D11" s="146"/>
    </row>
    <row r="12" spans="1:4" ht="31.5" x14ac:dyDescent="0.3">
      <c r="A12" s="778" t="s">
        <v>310</v>
      </c>
      <c r="B12" s="780" t="s">
        <v>429</v>
      </c>
      <c r="C12" s="499" t="s">
        <v>440</v>
      </c>
      <c r="D12" s="146"/>
    </row>
    <row r="13" spans="1:4" x14ac:dyDescent="0.3">
      <c r="A13" s="781" t="s">
        <v>316</v>
      </c>
      <c r="B13" s="782"/>
      <c r="C13" s="585"/>
      <c r="D13" s="495"/>
    </row>
    <row r="14" spans="1:4" x14ac:dyDescent="0.3">
      <c r="A14" s="778"/>
      <c r="B14" s="783"/>
      <c r="C14" s="146"/>
    </row>
    <row r="15" spans="1:4" ht="63" x14ac:dyDescent="0.3">
      <c r="A15" s="778" t="s">
        <v>230</v>
      </c>
      <c r="B15" s="783" t="s">
        <v>418</v>
      </c>
      <c r="C15" s="146" t="s">
        <v>430</v>
      </c>
    </row>
    <row r="16" spans="1:4" x14ac:dyDescent="0.3">
      <c r="A16" s="148"/>
      <c r="B16" s="775" t="s">
        <v>422</v>
      </c>
      <c r="C16" s="150"/>
    </row>
    <row r="17" spans="1:3" x14ac:dyDescent="0.3">
      <c r="A17" s="148"/>
      <c r="B17" s="149"/>
      <c r="C17" s="150"/>
    </row>
    <row r="18" spans="1:3" ht="45.75" customHeight="1" x14ac:dyDescent="0.3">
      <c r="A18" s="1060" t="s">
        <v>419</v>
      </c>
      <c r="B18" s="1061"/>
      <c r="C18" s="772" t="s">
        <v>420</v>
      </c>
    </row>
    <row r="19" spans="1:3" x14ac:dyDescent="0.3">
      <c r="A19" s="773"/>
      <c r="B19" s="774"/>
      <c r="C19" s="774"/>
    </row>
    <row r="20" spans="1:3" ht="7.5" customHeight="1" x14ac:dyDescent="0.3">
      <c r="A20" s="773"/>
      <c r="B20" s="1053"/>
      <c r="C20" s="1053"/>
    </row>
    <row r="21" spans="1:3" ht="39" customHeight="1" x14ac:dyDescent="0.3">
      <c r="A21" s="1051" t="s">
        <v>411</v>
      </c>
      <c r="B21" s="1051"/>
      <c r="C21" s="774" t="s">
        <v>421</v>
      </c>
    </row>
    <row r="22" spans="1:3" x14ac:dyDescent="0.3">
      <c r="A22" s="769"/>
      <c r="B22" s="770" t="s">
        <v>410</v>
      </c>
      <c r="C22" s="771"/>
    </row>
    <row r="23" spans="1:3" x14ac:dyDescent="0.3">
      <c r="A23" s="120"/>
    </row>
    <row r="24" spans="1:3" x14ac:dyDescent="0.3">
      <c r="A24" s="138"/>
    </row>
    <row r="25" spans="1:3" x14ac:dyDescent="0.3">
      <c r="A25" s="152"/>
    </row>
  </sheetData>
  <mergeCells count="8">
    <mergeCell ref="A21:B21"/>
    <mergeCell ref="B3:C3"/>
    <mergeCell ref="B20:C20"/>
    <mergeCell ref="B7:B9"/>
    <mergeCell ref="A7:A9"/>
    <mergeCell ref="A18:B18"/>
    <mergeCell ref="B4:C4"/>
    <mergeCell ref="B5:C5"/>
  </mergeCells>
  <phoneticPr fontId="38" type="noConversion"/>
  <pageMargins left="0.98425196850393704" right="0.39370078740157483" top="0.39370078740157483" bottom="0.39370078740157483" header="0" footer="0.31496062992125984"/>
  <pageSetup paperSize="9" scale="61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Лист1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Удод Оксана Васильевна</cp:lastModifiedBy>
  <cp:lastPrinted>2019-09-05T06:28:31Z</cp:lastPrinted>
  <dcterms:created xsi:type="dcterms:W3CDTF">2011-05-17T05:04:33Z</dcterms:created>
  <dcterms:modified xsi:type="dcterms:W3CDTF">2019-09-05T06:28:41Z</dcterms:modified>
</cp:coreProperties>
</file>